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odeName="ThisWorkbook" defaultThemeVersion="124226"/>
  <bookViews>
    <workbookView xWindow="0" yWindow="135" windowWidth="9420" windowHeight="4500" firstSheet="3" activeTab="3"/>
  </bookViews>
  <sheets>
    <sheet name="SiopeAllegatoB" sheetId="1" state="hidden" r:id="rId1"/>
    <sheet name="Fatture" sheetId="2" state="hidden" r:id="rId2"/>
    <sheet name="Mandati" sheetId="3" state="hidden" r:id="rId3"/>
    <sheet name="FattureTempi" sheetId="6" r:id="rId4"/>
    <sheet name="MandatiTempi" sheetId="5" r:id="rId5"/>
    <sheet name="Debiti" sheetId="7" state="hidden" r:id="rId6"/>
  </sheets>
  <definedNames>
    <definedName name="_xlnm.Print_Area" localSheetId="5">Debiti!$A$1:$AB$69</definedName>
    <definedName name="_xlnm.Print_Area" localSheetId="3">FattureTempi!$A$1:$AI$209</definedName>
  </definedNames>
  <calcPr calcId="125725"/>
</workbook>
</file>

<file path=xl/calcChain.xml><?xml version="1.0" encoding="utf-8"?>
<calcChain xmlns="http://schemas.openxmlformats.org/spreadsheetml/2006/main">
  <c r="O60" i="5"/>
  <c r="O59"/>
  <c r="O62" s="1"/>
  <c r="O63" s="1"/>
  <c r="N59"/>
  <c r="N62" s="1"/>
  <c r="O57"/>
  <c r="O56"/>
  <c r="N56"/>
  <c r="P54"/>
  <c r="O54"/>
  <c r="M54"/>
  <c r="P53"/>
  <c r="O53"/>
  <c r="M53"/>
  <c r="P52"/>
  <c r="O52"/>
  <c r="M52"/>
  <c r="P51"/>
  <c r="O51"/>
  <c r="M51"/>
  <c r="P50"/>
  <c r="O50"/>
  <c r="M50"/>
  <c r="P49"/>
  <c r="O49"/>
  <c r="M49"/>
  <c r="P48"/>
  <c r="O48"/>
  <c r="M48"/>
  <c r="P47"/>
  <c r="O47"/>
  <c r="M47"/>
  <c r="P46"/>
  <c r="O46"/>
  <c r="M46"/>
  <c r="P45"/>
  <c r="O45"/>
  <c r="M45"/>
  <c r="P44"/>
  <c r="O44"/>
  <c r="M44"/>
  <c r="P43"/>
  <c r="O43"/>
  <c r="M43"/>
  <c r="P42"/>
  <c r="O42"/>
  <c r="M42"/>
  <c r="P41"/>
  <c r="O41"/>
  <c r="M41"/>
  <c r="P40"/>
  <c r="O40"/>
  <c r="M40"/>
  <c r="P39"/>
  <c r="O39"/>
  <c r="M39"/>
  <c r="P38"/>
  <c r="O38"/>
  <c r="M38"/>
  <c r="P37"/>
  <c r="O37"/>
  <c r="M37"/>
  <c r="P36"/>
  <c r="O36"/>
  <c r="M36"/>
  <c r="P35"/>
  <c r="O35"/>
  <c r="M35"/>
  <c r="P34"/>
  <c r="O34"/>
  <c r="M34"/>
  <c r="P33"/>
  <c r="O33"/>
  <c r="M33"/>
  <c r="P32"/>
  <c r="O32"/>
  <c r="M32"/>
  <c r="P31"/>
  <c r="O31"/>
  <c r="M31"/>
  <c r="P30"/>
  <c r="O30"/>
  <c r="M30"/>
  <c r="P29"/>
  <c r="O29"/>
  <c r="M29"/>
  <c r="P28"/>
  <c r="O28"/>
  <c r="M28"/>
  <c r="P27"/>
  <c r="O27"/>
  <c r="M27"/>
  <c r="P26"/>
  <c r="O26"/>
  <c r="M26"/>
  <c r="P25"/>
  <c r="O25"/>
  <c r="M25"/>
  <c r="P24"/>
  <c r="O24"/>
  <c r="M24"/>
  <c r="P23"/>
  <c r="O23"/>
  <c r="M23"/>
  <c r="P22"/>
  <c r="O22"/>
  <c r="M22"/>
  <c r="P21"/>
  <c r="O21"/>
  <c r="M21"/>
  <c r="P20"/>
  <c r="O20"/>
  <c r="M20"/>
  <c r="P19"/>
  <c r="O19"/>
  <c r="M19"/>
  <c r="P18"/>
  <c r="O18"/>
  <c r="M18"/>
  <c r="P17"/>
  <c r="O17"/>
  <c r="M17"/>
  <c r="P16"/>
  <c r="O16"/>
  <c r="M16"/>
  <c r="P15"/>
  <c r="O15"/>
  <c r="M15"/>
  <c r="P14"/>
  <c r="O14"/>
  <c r="M14"/>
  <c r="P13"/>
  <c r="O13"/>
  <c r="M13"/>
  <c r="P12"/>
  <c r="O12"/>
  <c r="M12"/>
  <c r="P11"/>
  <c r="O11"/>
  <c r="M11"/>
  <c r="P10"/>
  <c r="O10"/>
  <c r="M10"/>
  <c r="P9"/>
  <c r="O9"/>
  <c r="M9"/>
  <c r="P8"/>
  <c r="O8"/>
  <c r="M8"/>
  <c r="AH150" i="6"/>
  <c r="AH149"/>
  <c r="AG149"/>
  <c r="AH147"/>
  <c r="AG147"/>
  <c r="AF147"/>
  <c r="J147"/>
  <c r="AH146"/>
  <c r="AG146"/>
  <c r="AF146"/>
  <c r="J146"/>
  <c r="AH145"/>
  <c r="AG145"/>
  <c r="AF145"/>
  <c r="J145"/>
  <c r="AH144"/>
  <c r="AG144"/>
  <c r="AF144"/>
  <c r="J144"/>
  <c r="AH143"/>
  <c r="AG143"/>
  <c r="AF143"/>
  <c r="J143"/>
  <c r="AH142"/>
  <c r="AG142"/>
  <c r="AF142"/>
  <c r="J142"/>
  <c r="AH141"/>
  <c r="AG141"/>
  <c r="AF141"/>
  <c r="J141"/>
  <c r="AH140"/>
  <c r="AG140"/>
  <c r="AF140"/>
  <c r="J140"/>
  <c r="AH139"/>
  <c r="AG139"/>
  <c r="AF139"/>
  <c r="J139"/>
  <c r="AH138"/>
  <c r="AG138"/>
  <c r="AF138"/>
  <c r="J138"/>
  <c r="AH137"/>
  <c r="AG137"/>
  <c r="AF137"/>
  <c r="J137"/>
  <c r="AH136"/>
  <c r="AG136"/>
  <c r="AF136"/>
  <c r="J136"/>
  <c r="AH135"/>
  <c r="AG135"/>
  <c r="AF135"/>
  <c r="J135"/>
  <c r="AH134"/>
  <c r="AG134"/>
  <c r="AF134"/>
  <c r="J134"/>
  <c r="AH133"/>
  <c r="AG133"/>
  <c r="AF133"/>
  <c r="J133"/>
  <c r="AH132"/>
  <c r="AG132"/>
  <c r="AF132"/>
  <c r="J132"/>
  <c r="AH131"/>
  <c r="AG131"/>
  <c r="AF131"/>
  <c r="J131"/>
  <c r="AH130"/>
  <c r="AG130"/>
  <c r="AF130"/>
  <c r="J130"/>
  <c r="AH129"/>
  <c r="AG129"/>
  <c r="AF129"/>
  <c r="J129"/>
  <c r="AH128"/>
  <c r="AG128"/>
  <c r="AF128"/>
  <c r="J128"/>
  <c r="AH127"/>
  <c r="AG127"/>
  <c r="AF127"/>
  <c r="J127"/>
  <c r="AH126"/>
  <c r="AG126"/>
  <c r="AF126"/>
  <c r="J126"/>
  <c r="AH125"/>
  <c r="AG125"/>
  <c r="AF125"/>
  <c r="J125"/>
  <c r="AH124"/>
  <c r="AG124"/>
  <c r="AF124"/>
  <c r="J124"/>
  <c r="AH123"/>
  <c r="AG123"/>
  <c r="AF123"/>
  <c r="J123"/>
  <c r="AH122"/>
  <c r="AG122"/>
  <c r="AF122"/>
  <c r="J122"/>
  <c r="AH121"/>
  <c r="AG121"/>
  <c r="AF121"/>
  <c r="J121"/>
  <c r="AH120"/>
  <c r="AG120"/>
  <c r="AF120"/>
  <c r="J120"/>
  <c r="AH119"/>
  <c r="AG119"/>
  <c r="AF119"/>
  <c r="J119"/>
  <c r="AH118"/>
  <c r="AG118"/>
  <c r="AF118"/>
  <c r="J118"/>
  <c r="AH117"/>
  <c r="AG117"/>
  <c r="AF117"/>
  <c r="J117"/>
  <c r="AH116"/>
  <c r="AG116"/>
  <c r="AF116"/>
  <c r="J116"/>
  <c r="AH115"/>
  <c r="AG115"/>
  <c r="AF115"/>
  <c r="J115"/>
  <c r="AH114"/>
  <c r="AG114"/>
  <c r="AF114"/>
  <c r="J114"/>
  <c r="AH113"/>
  <c r="AG113"/>
  <c r="AF113"/>
  <c r="J113"/>
  <c r="AH112"/>
  <c r="AG112"/>
  <c r="AF112"/>
  <c r="J112"/>
  <c r="AH111"/>
  <c r="AG111"/>
  <c r="AF111"/>
  <c r="J111"/>
  <c r="AH110"/>
  <c r="AG110"/>
  <c r="AF110"/>
  <c r="J110"/>
  <c r="AH109"/>
  <c r="AG109"/>
  <c r="AF109"/>
  <c r="J109"/>
  <c r="AH108"/>
  <c r="AG108"/>
  <c r="AF108"/>
  <c r="J108"/>
  <c r="AH107"/>
  <c r="AG107"/>
  <c r="AF107"/>
  <c r="J107"/>
  <c r="AH106"/>
  <c r="AG106"/>
  <c r="AF106"/>
  <c r="J106"/>
  <c r="AH105"/>
  <c r="AG105"/>
  <c r="AF105"/>
  <c r="J105"/>
  <c r="AH104"/>
  <c r="AG104"/>
  <c r="AF104"/>
  <c r="J104"/>
  <c r="AH103"/>
  <c r="AG103"/>
  <c r="AF103"/>
  <c r="J103"/>
  <c r="AH102"/>
  <c r="AG102"/>
  <c r="AF102"/>
  <c r="J102"/>
  <c r="AH101"/>
  <c r="AG101"/>
  <c r="AF101"/>
  <c r="J101"/>
  <c r="AH100"/>
  <c r="AG100"/>
  <c r="AF100"/>
  <c r="J100"/>
  <c r="AH99"/>
  <c r="AG99"/>
  <c r="AF99"/>
  <c r="J99"/>
  <c r="AH98"/>
  <c r="AG98"/>
  <c r="AF98"/>
  <c r="J98"/>
  <c r="AH97"/>
  <c r="AG97"/>
  <c r="AF97"/>
  <c r="J97"/>
  <c r="AH96"/>
  <c r="AG96"/>
  <c r="AF96"/>
  <c r="J96"/>
  <c r="AH95"/>
  <c r="AG95"/>
  <c r="AF95"/>
  <c r="J95"/>
  <c r="AH94"/>
  <c r="AG94"/>
  <c r="AF94"/>
  <c r="J94"/>
  <c r="AH93"/>
  <c r="AG93"/>
  <c r="AF93"/>
  <c r="J93"/>
  <c r="AH92"/>
  <c r="AG92"/>
  <c r="AF92"/>
  <c r="J92"/>
  <c r="AH91"/>
  <c r="AG91"/>
  <c r="AF91"/>
  <c r="J91"/>
  <c r="AH90"/>
  <c r="AG90"/>
  <c r="AF90"/>
  <c r="J90"/>
  <c r="AH89"/>
  <c r="AG89"/>
  <c r="AF89"/>
  <c r="J89"/>
  <c r="AH88"/>
  <c r="AG88"/>
  <c r="AF88"/>
  <c r="J88"/>
  <c r="AH87"/>
  <c r="AG87"/>
  <c r="AF87"/>
  <c r="J87"/>
  <c r="AH86"/>
  <c r="AG86"/>
  <c r="AF86"/>
  <c r="J86"/>
  <c r="AH85"/>
  <c r="AG85"/>
  <c r="AF85"/>
  <c r="J85"/>
  <c r="AH84"/>
  <c r="AG84"/>
  <c r="AF84"/>
  <c r="J84"/>
  <c r="AH83"/>
  <c r="AG83"/>
  <c r="AF83"/>
  <c r="J83"/>
  <c r="AH82"/>
  <c r="AG82"/>
  <c r="AF82"/>
  <c r="J82"/>
  <c r="AH81"/>
  <c r="AG81"/>
  <c r="AF81"/>
  <c r="J81"/>
  <c r="AH80"/>
  <c r="AG80"/>
  <c r="AF80"/>
  <c r="J80"/>
  <c r="AH79"/>
  <c r="AG79"/>
  <c r="AF79"/>
  <c r="J79"/>
  <c r="AH78"/>
  <c r="AG78"/>
  <c r="AF78"/>
  <c r="J78"/>
  <c r="AH77"/>
  <c r="AG77"/>
  <c r="AF77"/>
  <c r="J77"/>
  <c r="AH76"/>
  <c r="AG76"/>
  <c r="AF76"/>
  <c r="J76"/>
  <c r="AH75"/>
  <c r="AG75"/>
  <c r="AF75"/>
  <c r="J75"/>
  <c r="AH74"/>
  <c r="AG74"/>
  <c r="AF74"/>
  <c r="J74"/>
  <c r="AH73"/>
  <c r="AG73"/>
  <c r="AF73"/>
  <c r="J73"/>
  <c r="AH72"/>
  <c r="AG72"/>
  <c r="AF72"/>
  <c r="J72"/>
  <c r="AH71"/>
  <c r="AG71"/>
  <c r="AF71"/>
  <c r="J71"/>
  <c r="AH70"/>
  <c r="AG70"/>
  <c r="AF70"/>
  <c r="J70"/>
  <c r="AH69"/>
  <c r="AG69"/>
  <c r="AF69"/>
  <c r="J69"/>
  <c r="AH68"/>
  <c r="AG68"/>
  <c r="AF68"/>
  <c r="J68"/>
  <c r="AH67"/>
  <c r="AG67"/>
  <c r="AF67"/>
  <c r="J67"/>
  <c r="AH66"/>
  <c r="AG66"/>
  <c r="AF66"/>
  <c r="J66"/>
  <c r="AH65"/>
  <c r="AG65"/>
  <c r="AF65"/>
  <c r="J65"/>
  <c r="AH64"/>
  <c r="AG64"/>
  <c r="AF64"/>
  <c r="J64"/>
  <c r="AH63"/>
  <c r="AG63"/>
  <c r="AF63"/>
  <c r="J63"/>
  <c r="AH62"/>
  <c r="AG62"/>
  <c r="AF62"/>
  <c r="J62"/>
  <c r="AH61"/>
  <c r="AG61"/>
  <c r="AF61"/>
  <c r="J61"/>
  <c r="AH60"/>
  <c r="AG60"/>
  <c r="AF60"/>
  <c r="J60"/>
  <c r="AH59"/>
  <c r="AG59"/>
  <c r="AF59"/>
  <c r="J59"/>
  <c r="AH58"/>
  <c r="AG58"/>
  <c r="AF58"/>
  <c r="J58"/>
  <c r="AH57"/>
  <c r="AG57"/>
  <c r="AF57"/>
  <c r="J57"/>
  <c r="AH56"/>
  <c r="AG56"/>
  <c r="AF56"/>
  <c r="J56"/>
  <c r="AH55"/>
  <c r="AG55"/>
  <c r="AF55"/>
  <c r="J55"/>
  <c r="AH54"/>
  <c r="AG54"/>
  <c r="AF54"/>
  <c r="J54"/>
  <c r="AH53"/>
  <c r="AG53"/>
  <c r="AF53"/>
  <c r="J53"/>
  <c r="AH52"/>
  <c r="AG52"/>
  <c r="AF52"/>
  <c r="J52"/>
  <c r="AH51"/>
  <c r="AG51"/>
  <c r="AF51"/>
  <c r="J51"/>
  <c r="AH50"/>
  <c r="AG50"/>
  <c r="AF50"/>
  <c r="J50"/>
  <c r="AH49"/>
  <c r="AG49"/>
  <c r="AF49"/>
  <c r="J49"/>
  <c r="AH48"/>
  <c r="AG48"/>
  <c r="AF48"/>
  <c r="J48"/>
  <c r="AH47"/>
  <c r="AG47"/>
  <c r="AF47"/>
  <c r="J47"/>
  <c r="AH46"/>
  <c r="AG46"/>
  <c r="AF46"/>
  <c r="J46"/>
  <c r="AH45"/>
  <c r="AG45"/>
  <c r="AF45"/>
  <c r="J45"/>
  <c r="AH44"/>
  <c r="AG44"/>
  <c r="AF44"/>
  <c r="J44"/>
  <c r="AH43"/>
  <c r="AG43"/>
  <c r="AF43"/>
  <c r="J43"/>
  <c r="AH42"/>
  <c r="AG42"/>
  <c r="AF42"/>
  <c r="J42"/>
  <c r="AH41"/>
  <c r="AG41"/>
  <c r="AF41"/>
  <c r="J41"/>
  <c r="AH40"/>
  <c r="AG40"/>
  <c r="AF40"/>
  <c r="J40"/>
  <c r="AH39"/>
  <c r="AG39"/>
  <c r="AF39"/>
  <c r="J39"/>
  <c r="AH38"/>
  <c r="AG38"/>
  <c r="AF38"/>
  <c r="J38"/>
  <c r="AH37"/>
  <c r="AG37"/>
  <c r="AF37"/>
  <c r="J37"/>
  <c r="AH36"/>
  <c r="AG36"/>
  <c r="AF36"/>
  <c r="J36"/>
  <c r="AH35"/>
  <c r="AG35"/>
  <c r="AF35"/>
  <c r="J35"/>
  <c r="AH34"/>
  <c r="AG34"/>
  <c r="AF34"/>
  <c r="J34"/>
  <c r="AH33"/>
  <c r="AG33"/>
  <c r="AF33"/>
  <c r="J33"/>
  <c r="AH32"/>
  <c r="AG32"/>
  <c r="AF32"/>
  <c r="J32"/>
  <c r="AH31"/>
  <c r="AG31"/>
  <c r="AF31"/>
  <c r="J31"/>
  <c r="AH30"/>
  <c r="AG30"/>
  <c r="AF30"/>
  <c r="J30"/>
  <c r="AH29"/>
  <c r="AG29"/>
  <c r="AF29"/>
  <c r="J29"/>
  <c r="AH28"/>
  <c r="AG28"/>
  <c r="AF28"/>
  <c r="J28"/>
  <c r="AH27"/>
  <c r="AG27"/>
  <c r="AF27"/>
  <c r="J27"/>
  <c r="AH26"/>
  <c r="AG26"/>
  <c r="AF26"/>
  <c r="J26"/>
  <c r="AH25"/>
  <c r="AG25"/>
  <c r="AF25"/>
  <c r="J25"/>
  <c r="AH24"/>
  <c r="AG24"/>
  <c r="AF24"/>
  <c r="J24"/>
  <c r="AH23"/>
  <c r="AG23"/>
  <c r="AF23"/>
  <c r="J23"/>
  <c r="AH22"/>
  <c r="AG22"/>
  <c r="AF22"/>
  <c r="J22"/>
  <c r="AH21"/>
  <c r="AG21"/>
  <c r="AF21"/>
  <c r="J21"/>
  <c r="AH20"/>
  <c r="AG20"/>
  <c r="AF20"/>
  <c r="J20"/>
  <c r="AH19"/>
  <c r="AG19"/>
  <c r="AF19"/>
  <c r="J19"/>
  <c r="AH18"/>
  <c r="AG18"/>
  <c r="AF18"/>
  <c r="J18"/>
  <c r="AH17"/>
  <c r="AG17"/>
  <c r="AF17"/>
  <c r="J17"/>
  <c r="AH16"/>
  <c r="AG16"/>
  <c r="AF16"/>
  <c r="J16"/>
  <c r="AH15"/>
  <c r="AG15"/>
  <c r="AF15"/>
  <c r="J15"/>
  <c r="AH14"/>
  <c r="AG14"/>
  <c r="AF14"/>
  <c r="J14"/>
  <c r="AH13"/>
  <c r="AG13"/>
  <c r="AF13"/>
  <c r="J13"/>
  <c r="AH12"/>
  <c r="AG12"/>
  <c r="AF12"/>
  <c r="J12"/>
  <c r="AH11"/>
  <c r="AG11"/>
  <c r="AF11"/>
  <c r="J11"/>
  <c r="AH10"/>
  <c r="AG10"/>
  <c r="AF10"/>
  <c r="J10"/>
  <c r="AH9"/>
  <c r="AG9"/>
  <c r="AF9"/>
  <c r="J9"/>
  <c r="AH8"/>
  <c r="AG8"/>
  <c r="AF8"/>
  <c r="J8"/>
</calcChain>
</file>

<file path=xl/sharedStrings.xml><?xml version="1.0" encoding="utf-8"?>
<sst xmlns="http://schemas.openxmlformats.org/spreadsheetml/2006/main" count="2666" uniqueCount="631">
  <si>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</si>
  <si>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</si>
  <si>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</si>
  <si>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</si>
  <si>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</si>
  <si>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</si>
  <si>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</si>
  <si>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</si>
  <si>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</si>
  <si>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</si>
  <si>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</si>
  <si>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</si>
  <si>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</si>
  <si>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</si>
  <si>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</si>
  <si>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</si>
  <si>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</si>
  <si>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</si>
  <si>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</si>
  <si>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</si>
  <si>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</si>
  <si>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</si>
  <si>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</si>
  <si>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</si>
  <si>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</si>
  <si>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</si>
  <si>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</si>
  <si>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</si>
  <si>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</si>
  <si>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</si>
  <si>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</si>
  <si>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</si>
  <si>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</si>
  <si>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</si>
  <si>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</si>
  <si>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</si>
  <si>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</si>
  <si>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</si>
  <si>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</si>
  <si>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</si>
  <si>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</si>
  <si>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</si>
  <si>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</si>
  <si>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</si>
  <si>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</si>
  <si>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</si>
  <si>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</si>
  <si>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</si>
  <si>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</si>
  <si>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</si>
  <si>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</si>
  <si>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</si>
  <si>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</si>
  <si>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</si>
  <si>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</si>
  <si>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</si>
  <si>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</si>
  <si>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</si>
  <si>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</si>
  <si>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</si>
  <si>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</si>
  <si>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</si>
  <si>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</si>
  <si>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</si>
  <si>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</si>
  <si>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</si>
  <si>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</si>
  <si>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</si>
  <si>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</si>
  <si>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</si>
  <si>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</si>
  <si>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</si>
  <si>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</si>
  <si>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Comune di Caravino</t>
  </si>
  <si>
    <t>Tempestività dei Pagamenti - Elenco Fatture Pagate - Periodo 01/07/2020 - 30/09/2020</t>
  </si>
  <si>
    <t>14/03/2019</t>
  </si>
  <si>
    <t>10016</t>
  </si>
  <si>
    <t>31/01/2019</t>
  </si>
  <si>
    <t>VALORIZZAZIONE NATURALISTICA DELLA BOSA DI MASINO. FORNITURA E POSA ARREDO URBANO. AFFIDAMENTO INCARICO E CONTESTUALE IMPEGNO DI SPESA. CIG: ZCF260965A.</t>
  </si>
  <si>
    <t>SI</t>
  </si>
  <si>
    <t>ZCF260965A</t>
  </si>
  <si>
    <t>13/02/2019</t>
  </si>
  <si>
    <t>Hortilus e Vivai srl</t>
  </si>
  <si>
    <t>10505460013</t>
  </si>
  <si>
    <t/>
  </si>
  <si>
    <t>AT</t>
  </si>
  <si>
    <t>AREA TECNICA E TECNICO MANUTENTIVA</t>
  </si>
  <si>
    <t>14/07/2020</t>
  </si>
  <si>
    <t>28/02/2019</t>
  </si>
  <si>
    <t>22/06/2020</t>
  </si>
  <si>
    <t>FE20200359</t>
  </si>
  <si>
    <t>04/02/2020</t>
  </si>
  <si>
    <t>FATTURA</t>
  </si>
  <si>
    <t>Z7D1F686AE</t>
  </si>
  <si>
    <t>WIN X PAL S.R.L.</t>
  </si>
  <si>
    <t>08768760012</t>
  </si>
  <si>
    <t>AF</t>
  </si>
  <si>
    <t>AREA AMMINISTRATIVA E FINANZIARIA</t>
  </si>
  <si>
    <t>23/06/2020</t>
  </si>
  <si>
    <t>22/07/2020</t>
  </si>
  <si>
    <t>20/07/2020</t>
  </si>
  <si>
    <t>FE20200357</t>
  </si>
  <si>
    <t>Z62208C051</t>
  </si>
  <si>
    <t>FE20200358</t>
  </si>
  <si>
    <t>ZA6208C0FF</t>
  </si>
  <si>
    <t>17/07/2020</t>
  </si>
  <si>
    <t>25/06/2020</t>
  </si>
  <si>
    <t>201901511812</t>
  </si>
  <si>
    <t>24/06/2020</t>
  </si>
  <si>
    <t>CONVENZIONE  CONSIP FORNITURA GAS</t>
  </si>
  <si>
    <t>ZCB2D429DC</t>
  </si>
  <si>
    <t>ESTRA ENERGIE S.R.L.</t>
  </si>
  <si>
    <t>01219980529</t>
  </si>
  <si>
    <t>07/07/2020</t>
  </si>
  <si>
    <t>24/07/2020</t>
  </si>
  <si>
    <t>08/07/2020</t>
  </si>
  <si>
    <t>201901511814</t>
  </si>
  <si>
    <t>Z4D27D7176</t>
  </si>
  <si>
    <t>2200059259</t>
  </si>
  <si>
    <t>202005 ILLUMINAZIONE PUBBLICA</t>
  </si>
  <si>
    <t>Z9B2ACE1FB</t>
  </si>
  <si>
    <t>Nova AEG S.p.A.</t>
  </si>
  <si>
    <t>02616630022</t>
  </si>
  <si>
    <t>25/07/2020</t>
  </si>
  <si>
    <t>2200059260</t>
  </si>
  <si>
    <t>IT001E00788356 202005 IMPIANTI SPORTIVI SEDE DI FORNITURA EE</t>
  </si>
  <si>
    <t>2200059261</t>
  </si>
  <si>
    <t>IT001E01333842 202005 SCUOLA MATERNA SEDE DI FORNITURA EE</t>
  </si>
  <si>
    <t>2200059262</t>
  </si>
  <si>
    <t>IT001E01333845 202005 SCUOLA ELEMENTARE SEDE DI FORNITURA EE</t>
  </si>
  <si>
    <t>2200059263</t>
  </si>
  <si>
    <t>IT001E04524379 202005 EX MUNICIPIO SEDE DI FORNITURA EE</t>
  </si>
  <si>
    <t>2200059264</t>
  </si>
  <si>
    <t>IT001E04524382 202005 CAMPANILE SEDE DI FORNITURA EE</t>
  </si>
  <si>
    <t>29/06/2020</t>
  </si>
  <si>
    <t>2000009846-PA</t>
  </si>
  <si>
    <t>11/06/2020</t>
  </si>
  <si>
    <t>Bolletta Servizio Idrico relativa al periodo 05/02/2020 - 05/06/2020</t>
  </si>
  <si>
    <t>12/06/2020</t>
  </si>
  <si>
    <t>SOCIETA' METROPOLITANA ACQUE TORINO S.P.A.</t>
  </si>
  <si>
    <t>07937540016</t>
  </si>
  <si>
    <t>12/07/2020</t>
  </si>
  <si>
    <t>8A00334490</t>
  </si>
  <si>
    <t>05/06/2020</t>
  </si>
  <si>
    <t>4BIM 2020</t>
  </si>
  <si>
    <t>ZC52C25429</t>
  </si>
  <si>
    <t>18/06/2020</t>
  </si>
  <si>
    <t>TIM S.P.A.</t>
  </si>
  <si>
    <t>00488410010</t>
  </si>
  <si>
    <t>18/07/2020</t>
  </si>
  <si>
    <t>2200059265</t>
  </si>
  <si>
    <t>IT001E04524380 202005 CIMITERO CARAVINO SEDE DI FORNITURA EE</t>
  </si>
  <si>
    <t>26/06/2020</t>
  </si>
  <si>
    <t>2200059266</t>
  </si>
  <si>
    <t>IT001E04524383 202005 CIMITERO MASINO SEDE DI FORNITURA EE</t>
  </si>
  <si>
    <t>2200059267</t>
  </si>
  <si>
    <t>IT001E04524381 202005 MUNICIPIO SEDE DI FORNITURA EE</t>
  </si>
  <si>
    <t>2200059268</t>
  </si>
  <si>
    <t>IT001E04524384 202005 PESA PUBBLICA SEDE DI FORNITURA EE</t>
  </si>
  <si>
    <t>2200059269</t>
  </si>
  <si>
    <t>IT001E04540051 202005 TORRETTA USO MERCATALE SEDE DI FORNITURA EE</t>
  </si>
  <si>
    <t>920</t>
  </si>
  <si>
    <t>INDENNITA' DOVUTA AL COMPONENTE ESTERNO IL NUCLEO DI VALUTAZIONE - DETERMINAZIONE ED IMPEGNO DI SPESA PER GLI ANNI 2020-2021-2022</t>
  </si>
  <si>
    <t>Z482CD13FB</t>
  </si>
  <si>
    <t>DASEIN S.R.L.</t>
  </si>
  <si>
    <t>06367820013</t>
  </si>
  <si>
    <t>AP</t>
  </si>
  <si>
    <t>AREA DEL PERSONALE E SERVIZI GENERALI</t>
  </si>
  <si>
    <t>29/07/2020</t>
  </si>
  <si>
    <t>02/07/2020</t>
  </si>
  <si>
    <t>107</t>
  </si>
  <si>
    <t>30/06/2020</t>
  </si>
  <si>
    <t>SERVIZIO DI PULIZIA DEI LOCALI COMUNALI</t>
  </si>
  <si>
    <t>Z232177DD4</t>
  </si>
  <si>
    <t>01/07/2020</t>
  </si>
  <si>
    <t>PANDORA ASSISTENZA SOCIETA' COOPERATIVA SOCIALE</t>
  </si>
  <si>
    <t>06784280015</t>
  </si>
  <si>
    <t>30/07/2020</t>
  </si>
  <si>
    <t>2030027031</t>
  </si>
  <si>
    <t>CIG ZCC0340AB0 Ove applicabile, imposta di bollo assolta in modo virtuale ai sensi del DM 17 giugno 2014.</t>
  </si>
  <si>
    <t>ZCC0340AB0</t>
  </si>
  <si>
    <t>ENEL SOLE S.r.l.</t>
  </si>
  <si>
    <t>05999811002</t>
  </si>
  <si>
    <t>02322600541</t>
  </si>
  <si>
    <t>03/07/2020</t>
  </si>
  <si>
    <t>PJ02695776</t>
  </si>
  <si>
    <t>IMPEGNO DI SPES "CARTISSIMA Q8 PUBBLIPASS" FORNITURA DI CARBURANTE PER AUTOMEZZO PORTER DI SERVIZIO . ANNO 2020</t>
  </si>
  <si>
    <t>ZAC2ACD5E5</t>
  </si>
  <si>
    <t>KUWAIT PETROLEUM ITALIA SPA</t>
  </si>
  <si>
    <t>00891951006</t>
  </si>
  <si>
    <t>00435970587</t>
  </si>
  <si>
    <t>02/08/2020</t>
  </si>
  <si>
    <t>62</t>
  </si>
  <si>
    <t>AFFIDAMENTO SERVIZIO MENSA DIPENDENTI COMUNALI ALLA DITTA MANTOAN SNC DI MANTOAN EMANUELE &amp; C.</t>
  </si>
  <si>
    <t>MANTOAN SNC DI MANTOAN EMANUELE E C.</t>
  </si>
  <si>
    <t>10811770014</t>
  </si>
  <si>
    <t>06/07/2020</t>
  </si>
  <si>
    <t>11940/16/10</t>
  </si>
  <si>
    <t>ADDESTRAMENTO</t>
  </si>
  <si>
    <t>Z592CF2327</t>
  </si>
  <si>
    <t>HALLEY INFORMATICA SRL</t>
  </si>
  <si>
    <t>00384350435</t>
  </si>
  <si>
    <t>09/07/2020</t>
  </si>
  <si>
    <t>55701/6208</t>
  </si>
  <si>
    <t>ZDC2B7C06C</t>
  </si>
  <si>
    <t>ELIS ITALIA S.P.A.</t>
  </si>
  <si>
    <t>05851410158</t>
  </si>
  <si>
    <t>21/07/2020</t>
  </si>
  <si>
    <t>ZDC2B7C06C);</t>
  </si>
  <si>
    <t>130/2020/P</t>
  </si>
  <si>
    <t>VENDITA Note Documento: COMUNE DI CARAVINO SERVIZIO DI STAMPA, IMBUSTAMENTO E RECAPITO AVVISI TARI 2020 -DISTINTA 5EFDA2D11E6C6-20200702110313 DEL 02/07/2020 Tributo TARI ANNO 2020: Comune di CARAVINO_Avvisi TARI 2020 Fattura Generata dalla proforma N° 92</t>
  </si>
  <si>
    <t>Z2F2D788C9</t>
  </si>
  <si>
    <t>INTEGRAA SRL</t>
  </si>
  <si>
    <t>07783411213</t>
  </si>
  <si>
    <t>06/08/2020</t>
  </si>
  <si>
    <t>7 / 125 / 2020</t>
  </si>
  <si>
    <t>Z9F2673F32</t>
  </si>
  <si>
    <t>ALMA S.P.A.</t>
  </si>
  <si>
    <t>00572290047</t>
  </si>
  <si>
    <t>08/08/2020</t>
  </si>
  <si>
    <t>FATTPA 12020178_20</t>
  </si>
  <si>
    <t>INTERNET 10X1 MB NEL,</t>
  </si>
  <si>
    <t>Z352CB965C</t>
  </si>
  <si>
    <t>FASTCON</t>
  </si>
  <si>
    <t>02179910183</t>
  </si>
  <si>
    <t>FATTPA 12020187_20</t>
  </si>
  <si>
    <t>STORNO PER NON ATTIV,</t>
  </si>
  <si>
    <t>23/PA/2020</t>
  </si>
  <si>
    <t>ONORARI PROFESSIONALI PER REDAZIONE DI VARIANTE PARZIALE N. 6 AL PRGC (ART. 17, COMMA 5, L.R. 56/77) PER ADEGUAMENTO DEL PRG AL PIANO DEL COLORE E DELL'ARREDO URBANO.</t>
  </si>
  <si>
    <t>NO</t>
  </si>
  <si>
    <t>Z422AED495</t>
  </si>
  <si>
    <t>STUDIO ASSOCIATO ARCHITETTI PAGLIA</t>
  </si>
  <si>
    <t>06441460018</t>
  </si>
  <si>
    <t>10/07/2020</t>
  </si>
  <si>
    <t>15/07/2020</t>
  </si>
  <si>
    <t>05/08/2020</t>
  </si>
  <si>
    <t>13/07/2020</t>
  </si>
  <si>
    <t>922 EL</t>
  </si>
  <si>
    <t>SOCIETA' CANAVESANA SERVIZI S.P.A.</t>
  </si>
  <si>
    <t>06830230014</t>
  </si>
  <si>
    <t>09/08/2020</t>
  </si>
  <si>
    <t>17</t>
  </si>
  <si>
    <t>RIF NS DDT N 22 DEL 09-07-2020</t>
  </si>
  <si>
    <t>ZDC2D713AD</t>
  </si>
  <si>
    <t>LLP CARPENTERIA METALLICA DI LOMBARDI PASQUALE</t>
  </si>
  <si>
    <t>09978620012</t>
  </si>
  <si>
    <t>LMBPQL71C08E379Z</t>
  </si>
  <si>
    <t>23/07/2020</t>
  </si>
  <si>
    <t>6 / 1308 / 2020</t>
  </si>
  <si>
    <t>Z321C37968</t>
  </si>
  <si>
    <t>08042/S</t>
  </si>
  <si>
    <t>IMPEGNO DI SPESA PER ACQUISTO TIMBRO AUTOINCHIOSTRANTE PER  NOTIFICHE</t>
  </si>
  <si>
    <t>Z8D2D0BA56</t>
  </si>
  <si>
    <t>E. GASPARI S.R.L.</t>
  </si>
  <si>
    <t>00089070403</t>
  </si>
  <si>
    <t>51117</t>
  </si>
  <si>
    <t>Z972C1F371</t>
  </si>
  <si>
    <t>ZIA S.R.L.</t>
  </si>
  <si>
    <t>06432300017</t>
  </si>
  <si>
    <t>51116</t>
  </si>
  <si>
    <t>Z19206F469</t>
  </si>
  <si>
    <t>2020    72</t>
  </si>
  <si>
    <t>11/07/2020</t>
  </si>
  <si>
    <t>D.G.R. N° 3-1385 DEL 19/05/2020. CONCESSIONE CONTRIBUTI PER LA REALIZZAZIONE DI  LAVORI INERENTI STRADE, CIMITERI, MUNICIPI E ILLUMINAZIONE PUBBLICA AI SENSI DELLA L.R. N° 18/84. SERVIZIO DI PROGETTAZIONE ESECUTIVA E COORDINAMENTO DELLA SICUREZZA IN FASE</t>
  </si>
  <si>
    <t>Z022D3E209</t>
  </si>
  <si>
    <t>Studio professionale Hydrogeos Ing, Gianluca NOSCONO</t>
  </si>
  <si>
    <t>08462870018</t>
  </si>
  <si>
    <t>11/08/2020</t>
  </si>
  <si>
    <t>980 EL</t>
  </si>
  <si>
    <t>12/08/2020</t>
  </si>
  <si>
    <t>10100</t>
  </si>
  <si>
    <t>IMPLEMENTAZIONE ARREDO URBANO PRESSO LA LOCALITA' DENOMINATA "BOSA DI MASINO". AFFIDAMENTO INCARICO E CONTESTUALE IMPEGNO DI SPESA. CIG ZDE2D86F4D.</t>
  </si>
  <si>
    <t>16/07/2020</t>
  </si>
  <si>
    <t>8720075268</t>
  </si>
  <si>
    <t>Fattura Elettronica relativa all'Identificativo Rendiconto 2105996673</t>
  </si>
  <si>
    <t>Z162C07A7D</t>
  </si>
  <si>
    <t>POSTE ITALIANE S.P.A. ALT NORD OVEST INCASSI CONTI CREDITO</t>
  </si>
  <si>
    <t>01114601006</t>
  </si>
  <si>
    <t>97103880585</t>
  </si>
  <si>
    <t>13/08/2020</t>
  </si>
  <si>
    <t>411/A</t>
  </si>
  <si>
    <t>DETERMINAZIONE DI IMPEGNO DI SPESA PER ADESIONE RICORSO AVANTI AL T.A.R. AVVERSO LA DELIBERA ARERA 158/2020 TRAMITE CONVENZIONE ANUTEL.</t>
  </si>
  <si>
    <t>Z792D4BE5C</t>
  </si>
  <si>
    <t>ANUTEL</t>
  </si>
  <si>
    <t>02035210794</t>
  </si>
  <si>
    <t>99330670797</t>
  </si>
  <si>
    <t>20/08/2020</t>
  </si>
  <si>
    <t>201901726308</t>
  </si>
  <si>
    <t>201901726309</t>
  </si>
  <si>
    <t>201901726310</t>
  </si>
  <si>
    <t>201901726311</t>
  </si>
  <si>
    <t>11</t>
  </si>
  <si>
    <t>REALIZZAZIONE NUOVO BLOCCO LOCULI CIMITERIALI. CUP:  J13J19000150004. CIG:   818548296D. PRENOTAZIONE IMPEGNO DI SPESA. [Ex.Imp. 2019/364] (Somma Impegnate nell'Esercizio 2019 da riscrivere nell'Esercizio 2020)</t>
  </si>
  <si>
    <t>818548296D</t>
  </si>
  <si>
    <t>SILETTI ADRIANO</t>
  </si>
  <si>
    <t>09428940010</t>
  </si>
  <si>
    <t>SLTDRN59P21L219W</t>
  </si>
  <si>
    <t>21/08/2020</t>
  </si>
  <si>
    <t>105/2020</t>
  </si>
  <si>
    <t xml:space="preserve">
Per prestazioni e materiale sostituito per Vs conto c/o Scuola Materna di Caravino via Alpina 17 10010 Caravino (To) come da ns ric. fisc. T0163-0001 DEL 16.07.2020 RIF.CIG.ZB22DAE992
</t>
  </si>
  <si>
    <t>ZB22DAE992</t>
  </si>
  <si>
    <t>IVREA HOME SERVICE S.R.L.</t>
  </si>
  <si>
    <t>04784630016</t>
  </si>
  <si>
    <t>22/08/2020</t>
  </si>
  <si>
    <t>2200069194</t>
  </si>
  <si>
    <t>IT001E04524382 202006 CAMPANILE SEDE DI FORNITURA EE</t>
  </si>
  <si>
    <t>2200069195</t>
  </si>
  <si>
    <t>IT001E04524380 202006 CIMITERO CARAVINO SEDE DI FORNITURA EE</t>
  </si>
  <si>
    <t>2200069197</t>
  </si>
  <si>
    <t>IT001E04524381 202006 MUNICIPIO SEDE DI FORNITURA EE</t>
  </si>
  <si>
    <t>2200069199</t>
  </si>
  <si>
    <t>IT001E04540051 202006 TORRETTA USO MERCATALE SEDE DI FORNITURA EE</t>
  </si>
  <si>
    <t>2200069189</t>
  </si>
  <si>
    <t>202006 ILLUMINAZIONE PUBBLICA</t>
  </si>
  <si>
    <t>2200069198</t>
  </si>
  <si>
    <t>IT001E04524384 202006 PESA PUBBLICA SEDE DI FORNITURA EE</t>
  </si>
  <si>
    <t>2200069196</t>
  </si>
  <si>
    <t>IT001E04524383 202006 CIMITERO MASINO SEDE DI FORNITURA EE</t>
  </si>
  <si>
    <t>2200069192</t>
  </si>
  <si>
    <t>IT001E01333845 202006 SCUOLA ELEMENTARE SEDE DI FORNITURA EE</t>
  </si>
  <si>
    <t>2200069191</t>
  </si>
  <si>
    <t>IT001E01333842 202006 SCUOLA MATERNA SEDE DI FORNITURA EE</t>
  </si>
  <si>
    <t>2200069193</t>
  </si>
  <si>
    <t>IT001E04524379 202006 EX MUNICIPIO SEDE DI FORNITURA EE</t>
  </si>
  <si>
    <t>2200069190</t>
  </si>
  <si>
    <t>IT001E00788356 202006 IMPIANTI SPORTIVI SEDE DI FORNITURA EE</t>
  </si>
  <si>
    <t>123</t>
  </si>
  <si>
    <t>31/07/2020</t>
  </si>
  <si>
    <t>03/08/2020</t>
  </si>
  <si>
    <t>30/08/2020</t>
  </si>
  <si>
    <t>1020223252</t>
  </si>
  <si>
    <t>30326131-001</t>
  </si>
  <si>
    <t>04/08/2020</t>
  </si>
  <si>
    <t>03/09/2020</t>
  </si>
  <si>
    <t>2030031596</t>
  </si>
  <si>
    <t>31/08/2020</t>
  </si>
  <si>
    <t>536A</t>
  </si>
  <si>
    <t>DETERMINAZIONE A CONTRATTARE. AFFIDAMENTO DIRETTO, AI SENSI DELL'ART. 36 C. 2 LETTERA A) DEL  D.LGS. 50/2016, DELL'INCARICO PROFESSIONALE PER MEDICO COMPETENTE E MEDICINA DEL LAVORO AI SENSI DEL DECRETO LEGISLATIVO N.81/2008 E S.M.I. PER IL PERIODO 01.06.</t>
  </si>
  <si>
    <t>Z362D73C3C</t>
  </si>
  <si>
    <t>CENTRO MEDICO EPOREDIA S.R.L.</t>
  </si>
  <si>
    <t>09831170015</t>
  </si>
  <si>
    <t>28/08/2020</t>
  </si>
  <si>
    <t>208PA/2020</t>
  </si>
  <si>
    <t>IMPEGNO DI SPESA PER ACQUISTO VESTIARIO ESTIVO POLIZIA MUNICIPALE</t>
  </si>
  <si>
    <t>ZDC2D95D04</t>
  </si>
  <si>
    <t>LA ROCHELLE DI PISTONO ILARIA &amp; C. S.N.C.</t>
  </si>
  <si>
    <t>06315200011</t>
  </si>
  <si>
    <t>29/08/2020</t>
  </si>
  <si>
    <t>07/08/2020</t>
  </si>
  <si>
    <t>207PA/2020</t>
  </si>
  <si>
    <t>IMPEGNO DI SPESA PER ACQUISTO DISPOSITIVI DI PROTEZIONE INDIVIDUALE PER PERSONALE POLIZIA LOCALE</t>
  </si>
  <si>
    <t>Z492D96475</t>
  </si>
  <si>
    <t>772</t>
  </si>
  <si>
    <t>Ft Split Payment ex art.17-ter DPR 633/72</t>
  </si>
  <si>
    <t>ZEA2B7CA14</t>
  </si>
  <si>
    <t>PREVIFORMA S.R.L.</t>
  </si>
  <si>
    <t>10421430017</t>
  </si>
  <si>
    <t>80</t>
  </si>
  <si>
    <t>13350/16/10</t>
  </si>
  <si>
    <t>ADDESTRAMENTO RP</t>
  </si>
  <si>
    <t>Z8F2BF0435</t>
  </si>
  <si>
    <t>28/07/2020</t>
  </si>
  <si>
    <t>23/08/2020</t>
  </si>
  <si>
    <t>13740/16/10</t>
  </si>
  <si>
    <t>PJ02813639</t>
  </si>
  <si>
    <t>IMPEGNO DI SPES "CARTISSIMA Q8 PUBBLIPASS" FORNITURA DI CARBURANTE PER AUTOMEZZO PORTER DI SERVIZIO . ANNO 2019</t>
  </si>
  <si>
    <t>141/01</t>
  </si>
  <si>
    <t>SERVIZIO MANUTENTIVO TORRI CAMPANARIE DI CARAVINO E MASINO PER L'ANNO 2020.  AFFIDAMENTO INCARICO E CONTESTUALE IMPEGNO DI SPESA. CIG: ZC22C558F1.</t>
  </si>
  <si>
    <t>ZC22C558F1</t>
  </si>
  <si>
    <t>TREBINO CAV. ROBERTO S.N.C.</t>
  </si>
  <si>
    <t>02717980102</t>
  </si>
  <si>
    <t>02/09/2020</t>
  </si>
  <si>
    <t>55701/7473</t>
  </si>
  <si>
    <t>01/08/2020</t>
  </si>
  <si>
    <t>Versamento IVA (Split Payment) su Mandato n° 214</t>
  </si>
  <si>
    <t>1042 EL</t>
  </si>
  <si>
    <t>114</t>
  </si>
  <si>
    <t>RETROCESSIONE CONCESSIONE AREA CIMITERIALE ED ACCETTAZIONE DONAZIONE DI TOMBA PRIVATA A FAVORE DEL COMUNE DI CARAVINO.  LAVORI DI RIQUALIFICAZIONE SEPOLCRO. AFFIDAMENTO INCARICO PROFESSIONALE E CONTESTUALE IMPEGNO DI SPESA.</t>
  </si>
  <si>
    <t>ZD72D5F117</t>
  </si>
  <si>
    <t>IMPRESA FUNEBRE CAVALLARI S.R.L.</t>
  </si>
  <si>
    <t>10128890018</t>
  </si>
  <si>
    <t>10/08/2020</t>
  </si>
  <si>
    <t>0000039/PA</t>
  </si>
  <si>
    <t>IMPEGNO DI SPESA PER ACQUISTO MATERIALE DIVERSO-  DITTA B.C. DI BOSCO COSETTA</t>
  </si>
  <si>
    <t>Z202DEFBAD</t>
  </si>
  <si>
    <t>BC di BOSCO COSETTA VENDITA EDILIZIA</t>
  </si>
  <si>
    <t>06151990014</t>
  </si>
  <si>
    <t>BSCCTT66P49E379Q</t>
  </si>
  <si>
    <t>09/09/2020</t>
  </si>
  <si>
    <t>14/08/2020</t>
  </si>
  <si>
    <t>A/15</t>
  </si>
  <si>
    <t>DETERMINA N.36/2020 DEL 06/08/2020 - CIG:ZA62DEDC24 INTERVENTO MANUTENTIVO STRAORDINARIO SISTEMA VIDEOSORVEGLIANZA</t>
  </si>
  <si>
    <t>ZA62DEDC24</t>
  </si>
  <si>
    <t>KABANSYSTEM SNC DI VESCOVO E PISTOIA s.n.c.</t>
  </si>
  <si>
    <t>10476480016</t>
  </si>
  <si>
    <t>05/09/2020</t>
  </si>
  <si>
    <t>981/001</t>
  </si>
  <si>
    <t>MANUTENZIONE I SEMESTRE 2020 PRESIDI ANTINCENDIO RIF. CIG. ZD62D9C259</t>
  </si>
  <si>
    <t>ZD62D9C259</t>
  </si>
  <si>
    <t>MASSA S.R.L.</t>
  </si>
  <si>
    <t>11683200015</t>
  </si>
  <si>
    <t>06/09/2020</t>
  </si>
  <si>
    <t>1143 EL</t>
  </si>
  <si>
    <t>1205 EL</t>
  </si>
  <si>
    <t>11/09/2020</t>
  </si>
  <si>
    <t>FATTPA 6_20</t>
  </si>
  <si>
    <t>IMPEGNO DI SPESA PER CANONE HOSTING E RINNOVO DOMINIO ANNO 2020</t>
  </si>
  <si>
    <t>ZB72B86012</t>
  </si>
  <si>
    <t>LEVIOR S.A.S.</t>
  </si>
  <si>
    <t>10587650010</t>
  </si>
  <si>
    <t>13/09/2020</t>
  </si>
  <si>
    <t>17/08/2020</t>
  </si>
  <si>
    <t>8A00428010</t>
  </si>
  <si>
    <t>5BIM 2020</t>
  </si>
  <si>
    <t>16/09/2020</t>
  </si>
  <si>
    <t>8A00428803</t>
  </si>
  <si>
    <t>8A00429052</t>
  </si>
  <si>
    <t>35</t>
  </si>
  <si>
    <t>FORNITURA SEGNALETICA STRADALE  VERTICALE. AFFIDAMENTO INCARICO E CONTESTUALE IMPEGNO DI SPESA. CIG Z472DEC47F.</t>
  </si>
  <si>
    <t>Z472DEC47F</t>
  </si>
  <si>
    <t>CENTO DOMENICA LINA</t>
  </si>
  <si>
    <t>12112740019</t>
  </si>
  <si>
    <t>18/08/2020</t>
  </si>
  <si>
    <t>8A00427196</t>
  </si>
  <si>
    <t>7X02813285</t>
  </si>
  <si>
    <t>18/09/2020</t>
  </si>
  <si>
    <t>9/20/PA</t>
  </si>
  <si>
    <t>30/05/2020</t>
  </si>
  <si>
    <t>Determina n.73/18      del 31/12/2018</t>
  </si>
  <si>
    <t>Z2A26F3E41</t>
  </si>
  <si>
    <t>15/06/2020</t>
  </si>
  <si>
    <t>SCALI IMPIANTI ELETTRICI S.N.C.</t>
  </si>
  <si>
    <t>06281070018</t>
  </si>
  <si>
    <t>*</t>
  </si>
  <si>
    <t>15/20/PA</t>
  </si>
  <si>
    <t>26/08/2020</t>
  </si>
  <si>
    <t>201901977516</t>
  </si>
  <si>
    <t>25/08/2020</t>
  </si>
  <si>
    <t>01/09/2020</t>
  </si>
  <si>
    <t>24/09/2020</t>
  </si>
  <si>
    <t>201901977517</t>
  </si>
  <si>
    <t>201901977518</t>
  </si>
  <si>
    <t>201901977519</t>
  </si>
  <si>
    <t>201901977520</t>
  </si>
  <si>
    <t>P0009717</t>
  </si>
  <si>
    <t>CONTRIBUTO AMBIENTALE CONAI ASSOLTO</t>
  </si>
  <si>
    <t>Z5E2DF754C</t>
  </si>
  <si>
    <t>27/08/2020</t>
  </si>
  <si>
    <t>MONDOFFICE S.R.L.</t>
  </si>
  <si>
    <t>03695400964</t>
  </si>
  <si>
    <t>26/09/2020</t>
  </si>
  <si>
    <t>2020   236</t>
  </si>
  <si>
    <t>INTERVENTO DI SOSTITUZIONE COMPONENTI LUDICHE PRESSO PARCO GIOCHI COMUNALE DI PIAZZALE PERTINI. AFFIDAMENTO INCARICO E CONTESTUALE IMPEGNO DI SPESA. CIG Z122DEFCCE.</t>
  </si>
  <si>
    <t>Z122DEFCCE</t>
  </si>
  <si>
    <t>AR3 S.R.L.</t>
  </si>
  <si>
    <t>02282430046</t>
  </si>
  <si>
    <t>25/09/2020</t>
  </si>
  <si>
    <t>2200077710</t>
  </si>
  <si>
    <t>202007 ILLUMINAZIONE PUBBLICA</t>
  </si>
  <si>
    <t>2200077711</t>
  </si>
  <si>
    <t>IT001E00788356 202007 IMPIANTI SPORTIVI SEDE DI FORNITURA EE</t>
  </si>
  <si>
    <t>2200077712</t>
  </si>
  <si>
    <t>IT001E01333842 202007 SCUOLA MATERNA SEDE DI FORNITURA EE</t>
  </si>
  <si>
    <t>2200077713</t>
  </si>
  <si>
    <t>IT001E01333845 202007 SCUOLA ELEMENTARE SEDE DI FORNITURA EE</t>
  </si>
  <si>
    <t>2200077714</t>
  </si>
  <si>
    <t>IT001E04524379 202007 EX MUNICIPIO SEDE DI FORNITURA EE</t>
  </si>
  <si>
    <t>2200077715</t>
  </si>
  <si>
    <t>IT001E04524382 202007 CAMPANILE SEDE DI FORNITURA EE</t>
  </si>
  <si>
    <t>2200077720</t>
  </si>
  <si>
    <t>IT001E04540051 202007 TORRETTA USO MERCATALE SEDE DI FORNITURA EE</t>
  </si>
  <si>
    <t>2200077718</t>
  </si>
  <si>
    <t>IT001E04524381 202007 MUNICIPIO SEDE DI FORNITURA EE</t>
  </si>
  <si>
    <t>2200077719</t>
  </si>
  <si>
    <t>IT001E04524384 202007 PESA PUBBLICA SEDE DI FORNITURA EE</t>
  </si>
  <si>
    <t>2200077716</t>
  </si>
  <si>
    <t>IT001E04524380 202007 CIMITERO CARAVINO SEDE DI FORNITURA EE</t>
  </si>
  <si>
    <t>93</t>
  </si>
  <si>
    <t>Z372B771A2</t>
  </si>
  <si>
    <t>29/09/2020</t>
  </si>
  <si>
    <t>2030037987</t>
  </si>
  <si>
    <t>01/10/2020</t>
  </si>
  <si>
    <t>138</t>
  </si>
  <si>
    <t>30/09/2020</t>
  </si>
  <si>
    <t>2200077717</t>
  </si>
  <si>
    <t>IT001E04524383 202007 CIMITERO MASINO SEDE DI FORNITURA EE</t>
  </si>
  <si>
    <t>FATTPA 12020210_20</t>
  </si>
  <si>
    <t>CANONE BIMESTRALE, PERIODO AGOSTO /SETT,</t>
  </si>
  <si>
    <t>10070</t>
  </si>
  <si>
    <t>ZDE2D86F4D</t>
  </si>
  <si>
    <t>HORTILUS SRL</t>
  </si>
  <si>
    <t>12287460013</t>
  </si>
  <si>
    <t>04/09/2020</t>
  </si>
  <si>
    <t>55701/8315</t>
  </si>
  <si>
    <t>02/10/2020</t>
  </si>
  <si>
    <t>PJ02929683</t>
  </si>
  <si>
    <t>03/10/2020</t>
  </si>
  <si>
    <t>08/09/2020</t>
  </si>
  <si>
    <t>103948</t>
  </si>
  <si>
    <t>07/09/2020</t>
  </si>
  <si>
    <t>VERSAMENTO IVA A VS CARICO EX DPR 633/72 ART. 17-TER</t>
  </si>
  <si>
    <t>Z9C2DA47BF</t>
  </si>
  <si>
    <t>Anci Digitale S.p.A.</t>
  </si>
  <si>
    <t>15483121008</t>
  </si>
  <si>
    <t>07/10/2020</t>
  </si>
  <si>
    <t>103964</t>
  </si>
  <si>
    <t>Z5B2DEDD7F</t>
  </si>
  <si>
    <t>51333</t>
  </si>
  <si>
    <t>Z902DF46F7</t>
  </si>
  <si>
    <t>58</t>
  </si>
  <si>
    <t>CREAZIONE DI UN'AREA LUDICA PER LA PRATICA SPORTIVA DESTINATA AD UN'UTENZA NON SPECALISTICA. IMPLEMENTAZIONE ARREDO URBANO, AFFIDAMENTO INCARICO E IMPENGO DI SPESA. CIG: ZD02C81FA2.</t>
  </si>
  <si>
    <t>ZD02C81FA2</t>
  </si>
  <si>
    <t>IDROCLIMA SERVICE S.N.C. DI MARCO BOCCHIETTI E ANDREA LAVARINO</t>
  </si>
  <si>
    <t>10438660010</t>
  </si>
  <si>
    <t>FATTPA 16_20</t>
  </si>
  <si>
    <t>C.I.G. Z582C493BB      Determinazione del responsabile del servizio Tecnico n°6/2020 del 04.03.2020</t>
  </si>
  <si>
    <t>Z582C493BB</t>
  </si>
  <si>
    <t>STUDIO TECNICO ASSOCIATO A3</t>
  </si>
  <si>
    <t>07872200014</t>
  </si>
  <si>
    <t>FATTPA 17_20</t>
  </si>
  <si>
    <t>C.I.G. Z082A77D14 Determinazione del
responsabile del servizio Tecnico n°42 del 04.11.2019</t>
  </si>
  <si>
    <t>Z082A77D14</t>
  </si>
  <si>
    <t>1303 EL</t>
  </si>
  <si>
    <t>10/09/2020</t>
  </si>
  <si>
    <t>10/10/2020</t>
  </si>
  <si>
    <t>14/09/2020</t>
  </si>
  <si>
    <t>P5/00294</t>
  </si>
  <si>
    <t>VALIDA COME DICHIARAZIONE PRODOTTI PER ALIMENTI-MOCA I prodotti contrassegnati con 'Tipo dato: A' nella sezione 'Altri dati gestionali' sono certificati dal rispettivo Produttore 'PER ALIMENTI', secondo le seguenti normative: DM 21/03/73 e relative modifi</t>
  </si>
  <si>
    <t>Z5F2E3CD6B</t>
  </si>
  <si>
    <t>MARUELLI S.A.S. DI MARUELLI G &amp; C.</t>
  </si>
  <si>
    <t>01574130017</t>
  </si>
  <si>
    <t>21/09/2020</t>
  </si>
  <si>
    <t>11/10/2020</t>
  </si>
  <si>
    <t>22/09/2020</t>
  </si>
  <si>
    <t>100/20</t>
  </si>
  <si>
    <t>AFFIDAMENTO SERVIZIO BONIFICA BANCHE DATI IMU/TASI/TARI ED EMISSIONE AVVISI DI ACCERTAMENTO AL 2018</t>
  </si>
  <si>
    <t>Z442B9A306</t>
  </si>
  <si>
    <t>COMSERVICE S.R.L.</t>
  </si>
  <si>
    <t>09893690017</t>
  </si>
  <si>
    <t>1361 EL</t>
  </si>
  <si>
    <t>14/10/2020</t>
  </si>
  <si>
    <t>15/09/2020</t>
  </si>
  <si>
    <t>64</t>
  </si>
  <si>
    <t>INTERVENTI MANUTENTIVI ALL'IMPIANTO IDRICO DEL PLESSO SPORTIVO COMUNALE DI PIAZZALE PERTINI. AFFIDAMENTO INCARICO E CONTESTUALE IMPEGNO DI SPESA. CIG:  ZDD2E4B66A.</t>
  </si>
  <si>
    <t>ZDD2E4B66A</t>
  </si>
  <si>
    <t>15/10/2020</t>
  </si>
  <si>
    <t>0000044/PA</t>
  </si>
  <si>
    <t>17/09/2020</t>
  </si>
  <si>
    <t>IMPEGNO DI SPESA PER ACQUISTO GEL E DETERGENTE IGIENIZZANTE  - MISURE URGENTI IN MATERIA DI CONTENIMENTO E GESTIONE DELL'EMERGENZA EPIDEMIOLOGICA DA COVID-19</t>
  </si>
  <si>
    <t>ZAD2E51263</t>
  </si>
  <si>
    <t>17/10/2020</t>
  </si>
  <si>
    <t>A/18</t>
  </si>
  <si>
    <t>PROT.3292 DEL 14/09/2020 . DETERMINA N. 50 DEL 14/09/2020. CIG: Z642E4B337</t>
  </si>
  <si>
    <t>Z642E4B337</t>
  </si>
  <si>
    <t>32/E</t>
  </si>
  <si>
    <t>REALIZZAZIONE PARCO GIOCHI INCLUSIVO PRESSO AREA DI PIAZZALE PERTINI. OPERE DI COMPLETAMENTO. AFFIDAMENTO INCARICO E CONTESTUALE COPERTURA DI SPESA. CIG: Z7A2D31FE4.</t>
  </si>
  <si>
    <t>Z7A2D31FE4</t>
  </si>
  <si>
    <t>NEGRI VALERIO</t>
  </si>
  <si>
    <t>06455310018</t>
  </si>
  <si>
    <t>NGRVLR69B05E379W</t>
  </si>
  <si>
    <t>18/10/2020</t>
  </si>
  <si>
    <t>29</t>
  </si>
  <si>
    <t>20/09/2020</t>
  </si>
  <si>
    <t>INTERVENTI MANUTENTIVI IMPIANTO ELETTRICO IMMOBILI DI PROPRIETA' COMUNALE. AFFIDAMENTO INCARICO E CONTESTUALE IMPEGNO DI SPESA RELATIVO. CIG: ZBD2E4B798.</t>
  </si>
  <si>
    <t>ZBD2E4B798</t>
  </si>
  <si>
    <t>R.C. IMPIANTI ELETTRICI DI RAGLIANI CHRISTIAN</t>
  </si>
  <si>
    <t>09565380012</t>
  </si>
  <si>
    <t>RGLCRS74P01E379F</t>
  </si>
  <si>
    <t>20/10/2020</t>
  </si>
  <si>
    <t>23/09/2020</t>
  </si>
  <si>
    <t>15521/16/10</t>
  </si>
  <si>
    <t>21/10/2020</t>
  </si>
  <si>
    <t>201902235839</t>
  </si>
  <si>
    <t>201902235840</t>
  </si>
  <si>
    <t>201902235841</t>
  </si>
  <si>
    <t>201902235842</t>
  </si>
  <si>
    <t>201902235843</t>
  </si>
  <si>
    <t>TOTALI FATTURE:</t>
  </si>
  <si>
    <t>IND. TEMPESTIVITA' FATTURE:</t>
  </si>
  <si>
    <t>Tempestività dei Pagamenti - Elenco Mandati senza Fatture - Periodo 01/07/2020 - 30/09/2020</t>
  </si>
  <si>
    <t>ONORANZE FUNEBRI BERGONZI  MARCO E NICOLA</t>
  </si>
  <si>
    <t>RIMBORSO PARZIALE PER  DIRITTI SEGRETERIA SERVIZI CIMITERIALI</t>
  </si>
  <si>
    <t>CASSA DD.PP. S.P.A.</t>
  </si>
  <si>
    <t>RUOLO 06010 RATE AMMORTAMENTO PRESTITI MEF (ADDEBITO PREAUTORIZZATO, FRUTTIFERO)</t>
  </si>
  <si>
    <t>COMUNE DI VESTIGNE'</t>
  </si>
  <si>
    <t>CONVENZIONE PER LA GESTIONE IN FORMA ASSOCIATA DELLA SCUOLA SECONDARIA DI PRIMO GRADO "CESARE TORAZZI" DI VESTIGNE'.- MAGGIO-GIUGNO 2020</t>
  </si>
  <si>
    <t>AGENZIA DELLE ENTRATE</t>
  </si>
  <si>
    <t>SANZIONI PER TARDIVO VERSAMENTO IRPEF SU FATTURA GES.TER 2019/1</t>
  </si>
  <si>
    <t>COMUNE DI STRAMBINO</t>
  </si>
  <si>
    <t>IMPEGNO E LIQUIDAZIONE SPESE PER IL FUNZIONAMENTO DELLA COMISSIONE ELETTORALE CIRCONDARIALE</t>
  </si>
  <si>
    <t>VERSAMENTO SANZIONI PER TARDIVO VERSAMENTO IRPEF FATTURA 51/2019</t>
  </si>
  <si>
    <t>PASQUALE CLARA ANGELA</t>
  </si>
  <si>
    <t>INDENNITA' II TRIMESTRE 2020</t>
  </si>
  <si>
    <t>PIZZARDO ADRIANO</t>
  </si>
  <si>
    <t>CORAZZA MAURIZIO</t>
  </si>
  <si>
    <t>BANCA D'ITALIA - TESORERIA PROV. DELLO STATO IRAP REG</t>
  </si>
  <si>
    <t>IRAP MESE DI LUGLIO</t>
  </si>
  <si>
    <t>IRAP SU INDENNITA' II TRIMESTRE</t>
  </si>
  <si>
    <t>PARROCCHIA DI SAN SOLUTORE MARTIRE</t>
  </si>
  <si>
    <t>IMPEGNO DI SPESA E  LIQUIDAZIONE CONTRIBUTO ALLA PARROCCHIA DI CARAVINO E DELLA RAZIONE DI MASINO</t>
  </si>
  <si>
    <t>LIQUIDAZIONE IVA RELATIVA AL II° TRIMESTRE 2020 PER LA GESTIONE DELLE ATTIVITA' COMMERCIALI</t>
  </si>
  <si>
    <t>RUOLO 06010 RATE AMMORTAMENTO PRESTITI SPA (ADDEBITO PREAUTORIZZATO, FRUTTIFERO)</t>
  </si>
  <si>
    <t>COMUNE DI CARAVINO</t>
  </si>
  <si>
    <t>ANNO_PRECEDENTEN.Doc. C/S     1 (ADDEBITO PREAUTORIZZATO, FRUTTIFERO)</t>
  </si>
  <si>
    <t>ASSOCIAZIONE ECOMUSEO DELL'ANFITEATRO MORENICO DI IVREA</t>
  </si>
  <si>
    <t>ASSOCIAZIONE ECOMUSEO ANFITEATRO MORENICO .  IMPEGNO DI SPESA E LIQUIDAZIONE QUOTA COMPARTECIPAZIONE ANNO 2020</t>
  </si>
  <si>
    <t>CONVENZIONE PER LA GESTIONE IN FORMA ASSOCIATA DELLA SCUOLA SECONDARIA DI PRIMO GRADO "CESARE TORAZZI" DI VESTIGNE'. LUGLIO-AGOSTO 2020</t>
  </si>
  <si>
    <t>ISTITUTO COMPRENSIVO STATALE DI AZEGLIO</t>
  </si>
  <si>
    <t>EROGAZIONE DI UN CONTRIBUTO ALL'ISTITUTO COMPRENSIVO DI AZEGLIO  PER L'ACQUISTO DI MATERIALI DI CONSUMO IN RELAZIONE ALLE ESIGENZE FUNZIONALI PER L'ANNO SCOLASTICO 2020/2021: IMPEGNO DI SPESA E LIQUIDAZIONE.</t>
  </si>
  <si>
    <t>COUTENZA CANALI CAVOUR</t>
  </si>
  <si>
    <t>CANONE PROVVISORIO ANNO 2020 COUTENZA CANALI CAVOUR SOLLECITO N. 33931 DEL 23/7/2020</t>
  </si>
  <si>
    <t>IRAP MESE DI AGOSTO</t>
  </si>
  <si>
    <t>CONVENZIONE PER LA GESTIONE IN FORMA ASSOCIATA DELLA SCUOLA SECONDARIA DI PRIMO GRADO "CESARE TORAZZI" DI VESTIGNE'.- AGOSTO 2020</t>
  </si>
  <si>
    <t>BOVENZI UMBERTO</t>
  </si>
  <si>
    <t>RIMBORSO SPESE VIAGGIO AL SEGRETARIO COMUNALE A SCAVALCO- PERIODO DAL 01/04/2020 AL 31/08/2020</t>
  </si>
  <si>
    <t>CONDOMINIO SAN SOLUTORE</t>
  </si>
  <si>
    <t>IMPEGNO DI SPESA E LIQUIDAZIONE SPESE CONDOMINIO SAN SOLUTORE - RATA SETTEMBRE -OTTOBRE- NOVEMBRE 2020</t>
  </si>
  <si>
    <t>IRAP MESE DI SETTEMBRE</t>
  </si>
  <si>
    <t>PUDDU FRANCESCA</t>
  </si>
  <si>
    <t>REFERENDUM POPOLARE DEL 20-21 SETTEMBRE 2020.  ONORARI AI COMPONENTI DEL SEGGIO ELETTORALE.</t>
  </si>
  <si>
    <t>PAVETTO CINZIA</t>
  </si>
  <si>
    <t>REFERENDUM POPOLARE DEL 20-21 SETTEMBRE 2020.   ONORARI AI COMPONENTI DEL SEGGIO ELETTORALE.</t>
  </si>
  <si>
    <t>VIOLA GIULIA</t>
  </si>
  <si>
    <t>COSTANZO VINCENZO</t>
  </si>
  <si>
    <t>BRAIDICH LUCREZIA</t>
  </si>
  <si>
    <t>CONSORZIO SERVIZI SOCIALI IN.RE.TE.</t>
  </si>
  <si>
    <t>VERSAMENTO AL CONSORZIO SERVIZI SOCIALI IN.RE.TE. DI IVREA DELLA QUOTA A CARICO PER LA GESTIONE IN FORMA ASSOCIATA DEI SERVIZI SOCIO ASSISTENZIALI PER L'ANNO 2020</t>
  </si>
  <si>
    <t>TOTALI MANDATI:</t>
  </si>
  <si>
    <t>IND. TEMPESTIVITA' MANDATI:</t>
  </si>
  <si>
    <t>TOTALI FINALI</t>
  </si>
  <si>
    <t>IND. TEMPESTIVITA' FINALE:</t>
  </si>
</sst>
</file>

<file path=xl/styles.xml><?xml version="1.0" encoding="utf-8"?>
<styleSheet xmlns="http://schemas.openxmlformats.org/spreadsheetml/2006/main">
  <fonts count="32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42"/>
        <bgColor indexed="0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2" fillId="0" borderId="0"/>
    <xf numFmtId="0" fontId="9" fillId="0" borderId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</cellStyleXfs>
  <cellXfs count="226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4" borderId="10" xfId="0" applyNumberFormat="1" applyFont="1" applyFill="1" applyBorder="1" applyAlignment="1">
      <alignment horizontal="center" wrapText="1" shrinkToFit="1"/>
    </xf>
    <xf numFmtId="49" fontId="1" fillId="24" borderId="10" xfId="0" applyNumberFormat="1" applyFont="1" applyFill="1" applyBorder="1" applyAlignment="1">
      <alignment horizontal="left"/>
    </xf>
    <xf numFmtId="49" fontId="1" fillId="24" borderId="10" xfId="0" applyNumberFormat="1" applyFont="1" applyFill="1" applyBorder="1" applyAlignment="1">
      <alignment horizontal="left" wrapText="1" shrinkToFit="1"/>
    </xf>
    <xf numFmtId="0" fontId="1" fillId="24" borderId="10" xfId="0" applyFont="1" applyFill="1" applyBorder="1"/>
    <xf numFmtId="0" fontId="1" fillId="24" borderId="10" xfId="0" applyNumberFormat="1" applyFont="1" applyFill="1" applyBorder="1" applyAlignment="1">
      <alignment horizontal="right" wrapText="1" shrinkToFit="1"/>
    </xf>
    <xf numFmtId="0" fontId="1" fillId="24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8" fillId="0" borderId="0" xfId="30" applyNumberFormat="1" applyFont="1" applyBorder="1" applyAlignment="1">
      <alignment horizontal="center" vertical="center"/>
    </xf>
    <xf numFmtId="0" fontId="21" fillId="0" borderId="11" xfId="30" applyNumberFormat="1" applyFont="1" applyFill="1" applyBorder="1" applyAlignment="1">
      <alignment horizontal="center" vertical="center"/>
    </xf>
    <xf numFmtId="0" fontId="21" fillId="0" borderId="0" xfId="30" applyNumberFormat="1" applyFont="1" applyFill="1" applyBorder="1" applyAlignment="1">
      <alignment horizontal="center" vertical="center"/>
    </xf>
    <xf numFmtId="49" fontId="21" fillId="0" borderId="0" xfId="30" applyNumberFormat="1" applyFont="1" applyFill="1" applyBorder="1" applyAlignment="1">
      <alignment horizontal="center" vertical="center"/>
    </xf>
    <xf numFmtId="0" fontId="21" fillId="0" borderId="0" xfId="30" applyNumberFormat="1" applyFont="1" applyFill="1" applyBorder="1" applyAlignment="1">
      <alignment horizontal="left" vertical="center"/>
    </xf>
    <xf numFmtId="4" fontId="21" fillId="0" borderId="0" xfId="30" applyNumberFormat="1" applyFont="1" applyFill="1" applyBorder="1" applyAlignment="1">
      <alignment horizontal="right" vertical="center"/>
    </xf>
    <xf numFmtId="49" fontId="21" fillId="0" borderId="0" xfId="30" applyNumberFormat="1" applyFont="1" applyFill="1" applyBorder="1" applyAlignment="1" applyProtection="1">
      <alignment horizontal="center" vertical="center"/>
    </xf>
    <xf numFmtId="3" fontId="21" fillId="0" borderId="0" xfId="30" applyNumberFormat="1" applyFont="1" applyFill="1" applyBorder="1" applyAlignment="1">
      <alignment horizontal="right" vertical="center"/>
    </xf>
    <xf numFmtId="3" fontId="21" fillId="0" borderId="0" xfId="30" applyNumberFormat="1" applyFont="1" applyFill="1" applyBorder="1" applyAlignment="1">
      <alignment horizontal="center" vertical="center"/>
    </xf>
    <xf numFmtId="3" fontId="18" fillId="0" borderId="0" xfId="30" applyNumberFormat="1" applyFont="1" applyFill="1" applyBorder="1" applyAlignment="1">
      <alignment horizontal="center" vertical="center"/>
    </xf>
    <xf numFmtId="3" fontId="18" fillId="0" borderId="0" xfId="30" applyNumberFormat="1" applyFont="1" applyFill="1" applyBorder="1" applyAlignment="1">
      <alignment horizontal="right" vertical="center"/>
    </xf>
    <xf numFmtId="0" fontId="18" fillId="0" borderId="0" xfId="30" applyNumberFormat="1" applyFont="1" applyFill="1" applyBorder="1" applyAlignment="1">
      <alignment horizontal="center" vertical="center"/>
    </xf>
    <xf numFmtId="0" fontId="18" fillId="0" borderId="12" xfId="30" applyNumberFormat="1" applyFont="1" applyBorder="1" applyAlignment="1">
      <alignment horizontal="center" vertical="center"/>
    </xf>
    <xf numFmtId="0" fontId="18" fillId="0" borderId="13" xfId="30" applyNumberFormat="1" applyFont="1" applyBorder="1" applyAlignment="1">
      <alignment horizontal="center" vertical="center"/>
    </xf>
    <xf numFmtId="49" fontId="18" fillId="0" borderId="13" xfId="30" applyNumberFormat="1" applyFont="1" applyBorder="1" applyAlignment="1">
      <alignment horizontal="center" vertical="center"/>
    </xf>
    <xf numFmtId="0" fontId="18" fillId="0" borderId="13" xfId="30" applyNumberFormat="1" applyFont="1" applyBorder="1" applyAlignment="1">
      <alignment horizontal="left" vertical="center"/>
    </xf>
    <xf numFmtId="4" fontId="18" fillId="0" borderId="13" xfId="30" applyNumberFormat="1" applyFont="1" applyBorder="1" applyAlignment="1">
      <alignment horizontal="right" vertical="center"/>
    </xf>
    <xf numFmtId="3" fontId="2" fillId="0" borderId="14" xfId="30" applyNumberFormat="1" applyFont="1" applyBorder="1" applyAlignment="1" applyProtection="1">
      <alignment horizontal="right" vertical="center"/>
      <protection locked="0"/>
    </xf>
    <xf numFmtId="0" fontId="2" fillId="0" borderId="0" xfId="30" applyNumberFormat="1" applyBorder="1" applyAlignment="1">
      <alignment horizontal="center" vertical="center"/>
    </xf>
    <xf numFmtId="49" fontId="2" fillId="0" borderId="0" xfId="30" applyNumberFormat="1" applyBorder="1" applyAlignment="1">
      <alignment horizontal="center" vertical="center"/>
    </xf>
    <xf numFmtId="0" fontId="2" fillId="0" borderId="0" xfId="30" applyNumberFormat="1" applyBorder="1" applyAlignment="1">
      <alignment horizontal="left" vertical="center"/>
    </xf>
    <xf numFmtId="4" fontId="2" fillId="0" borderId="0" xfId="30" applyNumberFormat="1" applyBorder="1" applyAlignment="1">
      <alignment horizontal="right" vertical="center"/>
    </xf>
    <xf numFmtId="49" fontId="2" fillId="0" borderId="0" xfId="30" applyNumberFormat="1" applyBorder="1" applyAlignment="1" applyProtection="1">
      <alignment horizontal="center" vertical="center"/>
      <protection locked="0"/>
    </xf>
    <xf numFmtId="3" fontId="2" fillId="0" borderId="0" xfId="30" applyNumberFormat="1" applyBorder="1" applyAlignment="1">
      <alignment horizontal="right" vertical="center"/>
    </xf>
    <xf numFmtId="3" fontId="2" fillId="0" borderId="0" xfId="30" applyNumberFormat="1" applyBorder="1" applyAlignment="1">
      <alignment horizontal="center" vertical="center"/>
    </xf>
    <xf numFmtId="3" fontId="2" fillId="0" borderId="0" xfId="30" applyNumberFormat="1" applyFill="1" applyBorder="1" applyAlignment="1">
      <alignment horizontal="center" vertical="center"/>
    </xf>
    <xf numFmtId="0" fontId="2" fillId="0" borderId="0" xfId="30" applyNumberFormat="1" applyFill="1" applyBorder="1" applyAlignment="1">
      <alignment horizontal="center" vertical="center"/>
    </xf>
    <xf numFmtId="0" fontId="22" fillId="0" borderId="0" xfId="30" applyNumberFormat="1" applyFont="1" applyBorder="1" applyAlignment="1">
      <alignment horizontal="center" vertical="center"/>
    </xf>
    <xf numFmtId="49" fontId="22" fillId="0" borderId="0" xfId="30" applyNumberFormat="1" applyFont="1" applyBorder="1" applyAlignment="1">
      <alignment horizontal="center" vertical="center"/>
    </xf>
    <xf numFmtId="0" fontId="22" fillId="0" borderId="0" xfId="30" applyNumberFormat="1" applyFont="1" applyBorder="1" applyAlignment="1">
      <alignment horizontal="left" vertical="center"/>
    </xf>
    <xf numFmtId="4" fontId="22" fillId="0" borderId="0" xfId="30" applyNumberFormat="1" applyFont="1" applyBorder="1" applyAlignment="1">
      <alignment horizontal="right" vertical="center"/>
    </xf>
    <xf numFmtId="0" fontId="22" fillId="0" borderId="0" xfId="31" applyNumberFormat="1" applyFont="1" applyFill="1" applyBorder="1" applyAlignment="1">
      <alignment horizontal="center" vertical="center" wrapText="1"/>
    </xf>
    <xf numFmtId="49" fontId="22" fillId="0" borderId="0" xfId="30" applyNumberFormat="1" applyFont="1" applyBorder="1" applyAlignment="1" applyProtection="1">
      <alignment horizontal="center" vertical="center"/>
      <protection locked="0"/>
    </xf>
    <xf numFmtId="3" fontId="22" fillId="0" borderId="0" xfId="30" applyNumberFormat="1" applyFont="1" applyBorder="1" applyAlignment="1">
      <alignment horizontal="right" vertical="center"/>
    </xf>
    <xf numFmtId="3" fontId="22" fillId="0" borderId="0" xfId="30" applyNumberFormat="1" applyFont="1" applyFill="1" applyBorder="1" applyAlignment="1">
      <alignment horizontal="center" vertical="center"/>
    </xf>
    <xf numFmtId="3" fontId="22" fillId="0" borderId="0" xfId="30" applyNumberFormat="1" applyFont="1" applyBorder="1" applyAlignment="1">
      <alignment horizontal="center" vertical="center"/>
    </xf>
    <xf numFmtId="0" fontId="22" fillId="25" borderId="14" xfId="31" applyNumberFormat="1" applyFont="1" applyFill="1" applyBorder="1" applyAlignment="1">
      <alignment horizontal="center" vertical="center"/>
    </xf>
    <xf numFmtId="49" fontId="22" fillId="26" borderId="15" xfId="31" applyNumberFormat="1" applyFont="1" applyFill="1" applyBorder="1" applyAlignment="1" applyProtection="1">
      <alignment horizontal="center" vertical="center"/>
    </xf>
    <xf numFmtId="49" fontId="22" fillId="25" borderId="14" xfId="31" applyNumberFormat="1" applyFont="1" applyFill="1" applyBorder="1" applyAlignment="1">
      <alignment horizontal="center" vertical="center"/>
    </xf>
    <xf numFmtId="4" fontId="22" fillId="25" borderId="14" xfId="31" applyNumberFormat="1" applyFont="1" applyFill="1" applyBorder="1" applyAlignment="1">
      <alignment horizontal="center" vertical="center"/>
    </xf>
    <xf numFmtId="49" fontId="22" fillId="24" borderId="14" xfId="30" applyNumberFormat="1" applyFont="1" applyFill="1" applyBorder="1" applyAlignment="1" applyProtection="1">
      <alignment horizontal="center" vertical="center"/>
    </xf>
    <xf numFmtId="3" fontId="22" fillId="27" borderId="14" xfId="30" applyNumberFormat="1" applyFont="1" applyFill="1" applyBorder="1" applyAlignment="1">
      <alignment horizontal="center" vertical="center"/>
    </xf>
    <xf numFmtId="49" fontId="22" fillId="0" borderId="0" xfId="31" applyNumberFormat="1" applyFont="1" applyFill="1" applyBorder="1" applyAlignment="1">
      <alignment horizontal="center" vertical="center" wrapText="1"/>
    </xf>
    <xf numFmtId="0" fontId="18" fillId="0" borderId="14" xfId="30" applyNumberFormat="1" applyFont="1" applyBorder="1" applyAlignment="1">
      <alignment horizontal="center" vertical="center"/>
    </xf>
    <xf numFmtId="3" fontId="22" fillId="0" borderId="0" xfId="30" applyNumberFormat="1" applyFont="1" applyBorder="1" applyAlignment="1" applyProtection="1">
      <alignment horizontal="center" vertical="center"/>
      <protection locked="0"/>
    </xf>
    <xf numFmtId="49" fontId="22" fillId="0" borderId="0" xfId="30" applyNumberFormat="1" applyFont="1" applyBorder="1" applyAlignment="1">
      <alignment horizontal="left" vertical="center"/>
    </xf>
    <xf numFmtId="0" fontId="1" fillId="24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7" fillId="24" borderId="14" xfId="30" applyNumberFormat="1" applyFont="1" applyFill="1" applyBorder="1" applyAlignment="1" applyProtection="1">
      <alignment horizontal="center" vertical="center" wrapText="1" shrinkToFit="1"/>
    </xf>
    <xf numFmtId="49" fontId="28" fillId="24" borderId="10" xfId="0" applyNumberFormat="1" applyFont="1" applyFill="1" applyBorder="1" applyAlignment="1">
      <alignment horizontal="center" vertical="center" wrapText="1" shrinkToFit="1"/>
    </xf>
    <xf numFmtId="49" fontId="23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8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 shrinkToFit="1"/>
    </xf>
    <xf numFmtId="0" fontId="28" fillId="24" borderId="10" xfId="0" applyFont="1" applyFill="1" applyBorder="1" applyAlignment="1">
      <alignment horizontal="center" vertical="center"/>
    </xf>
    <xf numFmtId="0" fontId="28" fillId="24" borderId="10" xfId="0" applyNumberFormat="1" applyFont="1" applyFill="1" applyBorder="1" applyAlignment="1">
      <alignment horizontal="center" vertical="center" wrapText="1" shrinkToFit="1"/>
    </xf>
    <xf numFmtId="49" fontId="30" fillId="24" borderId="10" xfId="30" applyNumberFormat="1" applyFont="1" applyFill="1" applyBorder="1" applyAlignment="1" applyProtection="1">
      <alignment horizontal="center" vertical="center" wrapText="1" shrinkToFit="1"/>
    </xf>
    <xf numFmtId="49" fontId="30" fillId="24" borderId="10" xfId="30" applyNumberFormat="1" applyFont="1" applyFill="1" applyBorder="1" applyAlignment="1" applyProtection="1">
      <alignment horizontal="center" vertical="center"/>
    </xf>
    <xf numFmtId="3" fontId="30" fillId="27" borderId="10" xfId="30" applyNumberFormat="1" applyFont="1" applyFill="1" applyBorder="1" applyAlignment="1">
      <alignment horizontal="center" vertical="center" wrapText="1" shrinkToFit="1"/>
    </xf>
    <xf numFmtId="49" fontId="29" fillId="0" borderId="0" xfId="0" applyNumberFormat="1" applyFont="1" applyAlignment="1">
      <alignment horizontal="center"/>
    </xf>
    <xf numFmtId="49" fontId="29" fillId="0" borderId="0" xfId="0" applyNumberFormat="1" applyFont="1" applyAlignment="1"/>
    <xf numFmtId="49" fontId="29" fillId="0" borderId="0" xfId="0" applyNumberFormat="1" applyFont="1" applyAlignment="1">
      <alignment horizontal="left"/>
    </xf>
    <xf numFmtId="0" fontId="29" fillId="0" borderId="0" xfId="0" applyFont="1"/>
    <xf numFmtId="4" fontId="29" fillId="0" borderId="0" xfId="0" applyNumberFormat="1" applyFont="1" applyAlignment="1">
      <alignment horizontal="right"/>
    </xf>
    <xf numFmtId="3" fontId="29" fillId="0" borderId="0" xfId="0" applyNumberFormat="1" applyFont="1"/>
    <xf numFmtId="0" fontId="29" fillId="0" borderId="0" xfId="0" applyFont="1" applyProtection="1">
      <protection locked="0"/>
    </xf>
    <xf numFmtId="49" fontId="29" fillId="0" borderId="0" xfId="0" applyNumberFormat="1" applyFont="1" applyProtection="1">
      <protection locked="0"/>
    </xf>
    <xf numFmtId="3" fontId="29" fillId="0" borderId="0" xfId="0" applyNumberFormat="1" applyFont="1" applyProtection="1">
      <protection locked="0"/>
    </xf>
    <xf numFmtId="3" fontId="2" fillId="0" borderId="18" xfId="30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9" fillId="0" borderId="0" xfId="0" applyFont="1" applyAlignment="1" applyProtection="1">
      <alignment horizontal="center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3" fontId="29" fillId="0" borderId="0" xfId="0" applyNumberFormat="1" applyFont="1" applyAlignment="1">
      <alignment horizontal="center"/>
    </xf>
    <xf numFmtId="0" fontId="18" fillId="0" borderId="0" xfId="30" applyNumberFormat="1" applyFont="1" applyBorder="1" applyAlignment="1" applyProtection="1">
      <alignment horizontal="center" vertical="center"/>
    </xf>
    <xf numFmtId="0" fontId="21" fillId="0" borderId="11" xfId="30" applyNumberFormat="1" applyFont="1" applyFill="1" applyBorder="1" applyAlignment="1" applyProtection="1">
      <alignment horizontal="center" vertical="center"/>
    </xf>
    <xf numFmtId="0" fontId="21" fillId="0" borderId="0" xfId="30" applyNumberFormat="1" applyFont="1" applyFill="1" applyBorder="1" applyAlignment="1" applyProtection="1">
      <alignment horizontal="center" vertical="center"/>
    </xf>
    <xf numFmtId="0" fontId="21" fillId="0" borderId="0" xfId="30" applyNumberFormat="1" applyFont="1" applyFill="1" applyBorder="1" applyAlignment="1" applyProtection="1">
      <alignment horizontal="left" vertical="center"/>
    </xf>
    <xf numFmtId="4" fontId="21" fillId="0" borderId="0" xfId="30" applyNumberFormat="1" applyFont="1" applyFill="1" applyBorder="1" applyAlignment="1" applyProtection="1">
      <alignment horizontal="right" vertical="center"/>
    </xf>
    <xf numFmtId="3" fontId="21" fillId="0" borderId="0" xfId="30" applyNumberFormat="1" applyFont="1" applyFill="1" applyBorder="1" applyAlignment="1" applyProtection="1">
      <alignment horizontal="center" vertical="center"/>
    </xf>
    <xf numFmtId="3" fontId="18" fillId="0" borderId="0" xfId="30" applyNumberFormat="1" applyFont="1" applyFill="1" applyBorder="1" applyAlignment="1" applyProtection="1">
      <alignment horizontal="center" vertical="center"/>
    </xf>
    <xf numFmtId="0" fontId="18" fillId="0" borderId="0" xfId="30" applyNumberFormat="1" applyFont="1" applyFill="1" applyBorder="1" applyAlignment="1" applyProtection="1">
      <alignment horizontal="center" vertical="center"/>
    </xf>
    <xf numFmtId="0" fontId="18" fillId="0" borderId="12" xfId="30" applyNumberFormat="1" applyFont="1" applyBorder="1" applyAlignment="1" applyProtection="1">
      <alignment horizontal="center" vertical="center"/>
    </xf>
    <xf numFmtId="0" fontId="18" fillId="0" borderId="13" xfId="30" applyNumberFormat="1" applyFont="1" applyBorder="1" applyAlignment="1" applyProtection="1">
      <alignment horizontal="center" vertical="center"/>
    </xf>
    <xf numFmtId="49" fontId="18" fillId="0" borderId="13" xfId="30" applyNumberFormat="1" applyFont="1" applyBorder="1" applyAlignment="1" applyProtection="1">
      <alignment horizontal="center" vertical="center"/>
    </xf>
    <xf numFmtId="0" fontId="18" fillId="0" borderId="13" xfId="30" applyNumberFormat="1" applyFont="1" applyBorder="1" applyAlignment="1" applyProtection="1">
      <alignment horizontal="left" vertical="center"/>
    </xf>
    <xf numFmtId="4" fontId="18" fillId="0" borderId="13" xfId="30" applyNumberFormat="1" applyFont="1" applyBorder="1" applyAlignment="1" applyProtection="1">
      <alignment horizontal="right" vertical="center"/>
    </xf>
    <xf numFmtId="0" fontId="18" fillId="0" borderId="14" xfId="30" applyNumberFormat="1" applyFont="1" applyBorder="1" applyAlignment="1" applyProtection="1">
      <alignment horizontal="center" vertical="center"/>
    </xf>
    <xf numFmtId="0" fontId="22" fillId="25" borderId="14" xfId="31" applyNumberFormat="1" applyFont="1" applyFill="1" applyBorder="1" applyAlignment="1" applyProtection="1">
      <alignment horizontal="center" vertical="center"/>
    </xf>
    <xf numFmtId="49" fontId="22" fillId="25" borderId="14" xfId="31" applyNumberFormat="1" applyFont="1" applyFill="1" applyBorder="1" applyAlignment="1" applyProtection="1">
      <alignment horizontal="center" vertical="center"/>
    </xf>
    <xf numFmtId="4" fontId="22" fillId="25" borderId="14" xfId="31" applyNumberFormat="1" applyFont="1" applyFill="1" applyBorder="1" applyAlignment="1" applyProtection="1">
      <alignment horizontal="center" vertical="center"/>
    </xf>
    <xf numFmtId="0" fontId="2" fillId="0" borderId="0" xfId="30" applyNumberFormat="1" applyBorder="1" applyAlignment="1" applyProtection="1">
      <alignment horizontal="center" vertical="center"/>
    </xf>
    <xf numFmtId="0" fontId="22" fillId="0" borderId="0" xfId="30" applyNumberFormat="1" applyFont="1" applyBorder="1" applyAlignment="1" applyProtection="1">
      <alignment horizontal="center" vertical="center"/>
    </xf>
    <xf numFmtId="49" fontId="22" fillId="0" borderId="0" xfId="30" applyNumberFormat="1" applyFont="1" applyBorder="1" applyAlignment="1" applyProtection="1">
      <alignment horizontal="center" vertical="center"/>
    </xf>
    <xf numFmtId="49" fontId="22" fillId="0" borderId="0" xfId="30" applyNumberFormat="1" applyFont="1" applyBorder="1" applyAlignment="1" applyProtection="1">
      <alignment horizontal="left" vertical="center"/>
    </xf>
    <xf numFmtId="0" fontId="22" fillId="0" borderId="0" xfId="30" applyNumberFormat="1" applyFont="1" applyBorder="1" applyAlignment="1" applyProtection="1">
      <alignment horizontal="left" vertical="center"/>
    </xf>
    <xf numFmtId="4" fontId="22" fillId="0" borderId="0" xfId="30" applyNumberFormat="1" applyFont="1" applyBorder="1" applyAlignment="1" applyProtection="1">
      <alignment horizontal="right" vertical="center"/>
    </xf>
    <xf numFmtId="0" fontId="22" fillId="0" borderId="0" xfId="31" applyNumberFormat="1" applyFont="1" applyFill="1" applyBorder="1" applyAlignment="1" applyProtection="1">
      <alignment horizontal="center" vertical="center" wrapText="1"/>
    </xf>
    <xf numFmtId="49" fontId="22" fillId="0" borderId="0" xfId="31" applyNumberFormat="1" applyFont="1" applyFill="1" applyBorder="1" applyAlignment="1" applyProtection="1">
      <alignment horizontal="center" vertical="center" wrapText="1"/>
    </xf>
    <xf numFmtId="3" fontId="22" fillId="0" borderId="0" xfId="30" applyNumberFormat="1" applyFont="1" applyBorder="1" applyAlignment="1" applyProtection="1">
      <alignment horizontal="center" vertical="center"/>
    </xf>
    <xf numFmtId="4" fontId="22" fillId="0" borderId="19" xfId="30" applyNumberFormat="1" applyFont="1" applyBorder="1" applyAlignment="1" applyProtection="1">
      <alignment horizontal="right" vertical="center"/>
    </xf>
    <xf numFmtId="3" fontId="2" fillId="0" borderId="0" xfId="30" applyNumberFormat="1" applyBorder="1" applyAlignment="1" applyProtection="1">
      <alignment horizontal="center" vertical="center"/>
    </xf>
    <xf numFmtId="4" fontId="2" fillId="0" borderId="0" xfId="30" applyNumberFormat="1" applyBorder="1" applyAlignment="1" applyProtection="1">
      <alignment horizontal="center" vertical="center"/>
    </xf>
    <xf numFmtId="49" fontId="2" fillId="0" borderId="0" xfId="30" applyNumberFormat="1" applyBorder="1" applyAlignment="1" applyProtection="1">
      <alignment horizontal="center" vertical="center"/>
    </xf>
    <xf numFmtId="0" fontId="2" fillId="0" borderId="0" xfId="30" applyNumberFormat="1" applyBorder="1" applyAlignment="1" applyProtection="1">
      <alignment horizontal="left" vertical="center"/>
    </xf>
    <xf numFmtId="4" fontId="2" fillId="0" borderId="0" xfId="30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30" fillId="24" borderId="10" xfId="30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30" fillId="24" borderId="10" xfId="30" applyNumberFormat="1" applyFont="1" applyFill="1" applyBorder="1" applyAlignment="1" applyProtection="1">
      <alignment horizontal="center" vertical="center" wrapText="1" shrinkToFit="1"/>
    </xf>
    <xf numFmtId="49" fontId="22" fillId="24" borderId="15" xfId="30" applyNumberFormat="1" applyFont="1" applyFill="1" applyBorder="1" applyAlignment="1" applyProtection="1">
      <alignment horizontal="center" vertical="center" wrapText="1"/>
    </xf>
    <xf numFmtId="49" fontId="22" fillId="24" borderId="12" xfId="30" applyNumberFormat="1" applyFont="1" applyFill="1" applyBorder="1" applyAlignment="1" applyProtection="1">
      <alignment horizontal="center" vertical="center" wrapText="1"/>
    </xf>
    <xf numFmtId="3" fontId="22" fillId="24" borderId="15" xfId="30" applyNumberFormat="1" applyFont="1" applyFill="1" applyBorder="1" applyAlignment="1" applyProtection="1">
      <alignment horizontal="center" vertical="center" wrapText="1"/>
    </xf>
    <xf numFmtId="4" fontId="18" fillId="0" borderId="0" xfId="30" applyNumberFormat="1" applyFont="1" applyFill="1" applyBorder="1" applyAlignment="1" applyProtection="1">
      <alignment horizontal="right" vertical="center"/>
    </xf>
    <xf numFmtId="4" fontId="22" fillId="27" borderId="15" xfId="30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30" fillId="27" borderId="10" xfId="30" applyNumberFormat="1" applyFont="1" applyFill="1" applyBorder="1" applyAlignment="1">
      <alignment horizontal="center" vertical="center" wrapText="1" shrinkToFit="1"/>
    </xf>
    <xf numFmtId="4" fontId="29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 applyAlignment="1"/>
    <xf numFmtId="0" fontId="0" fillId="0" borderId="21" xfId="0" applyBorder="1" applyAlignment="1"/>
    <xf numFmtId="4" fontId="21" fillId="0" borderId="0" xfId="30" applyNumberFormat="1" applyFont="1" applyFill="1" applyBorder="1" applyAlignment="1" applyProtection="1">
      <alignment horizontal="center" vertical="center"/>
    </xf>
    <xf numFmtId="4" fontId="18" fillId="0" borderId="13" xfId="30" applyNumberFormat="1" applyFont="1" applyBorder="1" applyAlignment="1" applyProtection="1">
      <alignment horizontal="center" vertical="center"/>
    </xf>
    <xf numFmtId="4" fontId="22" fillId="25" borderId="14" xfId="31" applyNumberFormat="1" applyFont="1" applyFill="1" applyBorder="1" applyAlignment="1" applyProtection="1">
      <alignment horizontal="center" vertical="center" wrapText="1"/>
    </xf>
    <xf numFmtId="4" fontId="27" fillId="25" borderId="14" xfId="31" applyNumberFormat="1" applyFont="1" applyFill="1" applyBorder="1" applyAlignment="1" applyProtection="1">
      <alignment horizontal="center" vertical="center" wrapText="1"/>
    </xf>
    <xf numFmtId="4" fontId="22" fillId="0" borderId="0" xfId="30" applyNumberFormat="1" applyFont="1" applyBorder="1" applyAlignment="1" applyProtection="1">
      <alignment horizontal="center" vertical="center"/>
    </xf>
    <xf numFmtId="49" fontId="22" fillId="29" borderId="15" xfId="31" applyNumberFormat="1" applyFont="1" applyFill="1" applyBorder="1" applyAlignment="1" applyProtection="1">
      <alignment horizontal="center" vertical="center"/>
    </xf>
    <xf numFmtId="49" fontId="22" fillId="30" borderId="15" xfId="30" applyNumberFormat="1" applyFont="1" applyFill="1" applyBorder="1" applyAlignment="1" applyProtection="1">
      <alignment horizontal="center" vertical="center" wrapText="1"/>
    </xf>
    <xf numFmtId="14" fontId="2" fillId="0" borderId="21" xfId="30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31" borderId="14" xfId="0" applyNumberFormat="1" applyFont="1" applyFill="1" applyBorder="1" applyAlignment="1">
      <alignment vertical="center"/>
    </xf>
    <xf numFmtId="3" fontId="1" fillId="31" borderId="14" xfId="0" applyNumberFormat="1" applyFont="1" applyFill="1" applyBorder="1" applyAlignment="1">
      <alignment vertical="center"/>
    </xf>
    <xf numFmtId="49" fontId="23" fillId="28" borderId="22" xfId="0" applyNumberFormat="1" applyFont="1" applyFill="1" applyBorder="1" applyAlignment="1">
      <alignment horizontal="center"/>
    </xf>
    <xf numFmtId="0" fontId="24" fillId="28" borderId="23" xfId="0" applyFont="1" applyFill="1" applyBorder="1" applyAlignment="1">
      <alignment horizontal="center"/>
    </xf>
    <xf numFmtId="0" fontId="24" fillId="28" borderId="24" xfId="0" applyFont="1" applyFill="1" applyBorder="1" applyAlignment="1">
      <alignment horizontal="center"/>
    </xf>
    <xf numFmtId="49" fontId="25" fillId="0" borderId="22" xfId="0" applyNumberFormat="1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18" fillId="0" borderId="25" xfId="30" applyNumberFormat="1" applyFont="1" applyBorder="1" applyAlignment="1">
      <alignment horizontal="center" vertical="center"/>
    </xf>
    <xf numFmtId="0" fontId="18" fillId="0" borderId="21" xfId="30" applyNumberFormat="1" applyFont="1" applyBorder="1" applyAlignment="1">
      <alignment horizontal="center" vertical="center"/>
    </xf>
    <xf numFmtId="0" fontId="18" fillId="0" borderId="25" xfId="30" applyNumberFormat="1" applyFont="1" applyBorder="1" applyAlignment="1" applyProtection="1">
      <alignment horizontal="center" vertical="center"/>
    </xf>
    <xf numFmtId="0" fontId="2" fillId="0" borderId="20" xfId="30" applyBorder="1" applyAlignment="1">
      <alignment vertical="center"/>
    </xf>
    <xf numFmtId="0" fontId="2" fillId="0" borderId="21" xfId="30" applyBorder="1" applyAlignment="1">
      <alignment vertical="center"/>
    </xf>
    <xf numFmtId="0" fontId="21" fillId="28" borderId="25" xfId="30" applyNumberFormat="1" applyFont="1" applyFill="1" applyBorder="1" applyAlignment="1">
      <alignment horizontal="center" vertical="center"/>
    </xf>
    <xf numFmtId="0" fontId="2" fillId="0" borderId="20" xfId="30" applyBorder="1" applyAlignment="1">
      <alignment horizontal="center" vertical="center"/>
    </xf>
    <xf numFmtId="0" fontId="2" fillId="0" borderId="21" xfId="30" applyBorder="1" applyAlignment="1">
      <alignment horizontal="center" vertical="center"/>
    </xf>
    <xf numFmtId="0" fontId="18" fillId="0" borderId="20" xfId="30" applyNumberFormat="1" applyFont="1" applyBorder="1" applyAlignment="1">
      <alignment horizontal="center" vertical="center"/>
    </xf>
    <xf numFmtId="14" fontId="2" fillId="0" borderId="25" xfId="30" applyNumberFormat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23" xfId="0" applyBorder="1" applyAlignment="1"/>
    <xf numFmtId="0" fontId="0" fillId="0" borderId="24" xfId="0" applyBorder="1" applyAlignment="1"/>
    <xf numFmtId="14" fontId="2" fillId="0" borderId="16" xfId="30" applyNumberFormat="1" applyFont="1" applyBorder="1" applyAlignment="1" applyProtection="1">
      <alignment horizontal="center" vertical="center"/>
    </xf>
    <xf numFmtId="0" fontId="2" fillId="0" borderId="0" xfId="3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8" fillId="0" borderId="20" xfId="30" applyNumberFormat="1" applyFont="1" applyBorder="1" applyAlignment="1" applyProtection="1">
      <alignment horizontal="center" vertical="center"/>
    </xf>
    <xf numFmtId="0" fontId="18" fillId="0" borderId="21" xfId="30" applyNumberFormat="1" applyFont="1" applyBorder="1" applyAlignment="1" applyProtection="1">
      <alignment horizontal="center" vertical="center"/>
    </xf>
    <xf numFmtId="0" fontId="2" fillId="0" borderId="20" xfId="30" applyBorder="1" applyAlignment="1" applyProtection="1">
      <alignment vertical="center"/>
    </xf>
    <xf numFmtId="0" fontId="0" fillId="0" borderId="21" xfId="0" applyBorder="1" applyAlignment="1">
      <alignment vertical="center"/>
    </xf>
    <xf numFmtId="0" fontId="21" fillId="28" borderId="11" xfId="30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0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14" fontId="18" fillId="0" borderId="22" xfId="30" applyNumberFormat="1" applyFont="1" applyBorder="1" applyAlignment="1" applyProtection="1">
      <alignment horizontal="center" vertical="center" wrapText="1"/>
    </xf>
    <xf numFmtId="0" fontId="18" fillId="0" borderId="23" xfId="3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8" fillId="32" borderId="25" xfId="30" applyNumberFormat="1" applyFont="1" applyFill="1" applyBorder="1" applyAlignment="1" applyProtection="1">
      <alignment horizontal="left" vertical="center"/>
    </xf>
    <xf numFmtId="0" fontId="0" fillId="32" borderId="20" xfId="0" applyFill="1" applyBorder="1" applyAlignment="1">
      <alignment horizontal="left"/>
    </xf>
    <xf numFmtId="0" fontId="0" fillId="32" borderId="21" xfId="0" applyFill="1" applyBorder="1" applyAlignment="1">
      <alignment horizontal="left"/>
    </xf>
    <xf numFmtId="0" fontId="18" fillId="33" borderId="25" xfId="30" applyNumberFormat="1" applyFont="1" applyFill="1" applyBorder="1" applyAlignment="1" applyProtection="1">
      <alignment horizontal="center" vertical="center"/>
    </xf>
    <xf numFmtId="0" fontId="0" fillId="33" borderId="20" xfId="0" applyFill="1" applyBorder="1" applyAlignment="1"/>
    <xf numFmtId="0" fontId="0" fillId="33" borderId="21" xfId="0" applyFill="1" applyBorder="1" applyAlignment="1"/>
    <xf numFmtId="49" fontId="22" fillId="0" borderId="0" xfId="30" quotePrefix="1" applyNumberFormat="1" applyFont="1" applyBorder="1" applyAlignment="1" applyProtection="1">
      <alignment horizontal="left" vertical="center"/>
    </xf>
    <xf numFmtId="0" fontId="22" fillId="0" borderId="0" xfId="30" quotePrefix="1" applyNumberFormat="1" applyFont="1" applyBorder="1" applyAlignment="1" applyProtection="1">
      <alignment horizontal="center" vertical="center"/>
    </xf>
    <xf numFmtId="49" fontId="22" fillId="24" borderId="0" xfId="30" applyNumberFormat="1" applyFont="1" applyFill="1" applyBorder="1" applyAlignment="1" applyProtection="1">
      <alignment horizontal="center" vertical="center"/>
    </xf>
    <xf numFmtId="3" fontId="22" fillId="24" borderId="0" xfId="30" applyNumberFormat="1" applyFont="1" applyFill="1" applyBorder="1" applyAlignment="1" applyProtection="1">
      <alignment horizontal="center" vertical="center"/>
    </xf>
    <xf numFmtId="4" fontId="22" fillId="24" borderId="0" xfId="30" applyNumberFormat="1" applyFont="1" applyFill="1" applyBorder="1" applyAlignment="1" applyProtection="1">
      <alignment horizontal="right" vertical="center"/>
    </xf>
    <xf numFmtId="4" fontId="22" fillId="34" borderId="0" xfId="30" applyNumberFormat="1" applyFont="1" applyFill="1" applyBorder="1" applyAlignment="1" applyProtection="1">
      <alignment horizontal="right" vertical="center"/>
    </xf>
    <xf numFmtId="0" fontId="2" fillId="24" borderId="0" xfId="30" applyNumberFormat="1" applyFill="1" applyBorder="1" applyAlignment="1" applyProtection="1">
      <alignment horizontal="center" vertical="center"/>
    </xf>
    <xf numFmtId="0" fontId="22" fillId="0" borderId="0" xfId="30" applyNumberFormat="1" applyFont="1" applyBorder="1" applyAlignment="1" applyProtection="1">
      <alignment horizontal="left" vertical="center" wrapText="1"/>
    </xf>
    <xf numFmtId="49" fontId="22" fillId="0" borderId="0" xfId="30" applyNumberFormat="1" applyFont="1" applyFill="1" applyBorder="1" applyAlignment="1" applyProtection="1">
      <alignment horizontal="center" vertical="center"/>
    </xf>
    <xf numFmtId="3" fontId="22" fillId="0" borderId="0" xfId="30" applyNumberFormat="1" applyFont="1" applyFill="1" applyBorder="1" applyAlignment="1" applyProtection="1">
      <alignment horizontal="center" vertical="center"/>
    </xf>
    <xf numFmtId="4" fontId="22" fillId="0" borderId="0" xfId="30" applyNumberFormat="1" applyFont="1" applyFill="1" applyBorder="1" applyAlignment="1" applyProtection="1">
      <alignment horizontal="right" vertical="center"/>
    </xf>
    <xf numFmtId="0" fontId="2" fillId="0" borderId="0" xfId="30" applyNumberFormat="1" applyFill="1" applyBorder="1" applyAlignment="1" applyProtection="1">
      <alignment horizontal="center" vertical="center"/>
    </xf>
    <xf numFmtId="3" fontId="31" fillId="0" borderId="0" xfId="30" applyNumberFormat="1" applyFont="1" applyFill="1" applyBorder="1" applyAlignment="1" applyProtection="1">
      <alignment vertical="center"/>
    </xf>
    <xf numFmtId="4" fontId="31" fillId="0" borderId="0" xfId="30" applyNumberFormat="1" applyFont="1" applyFill="1" applyBorder="1" applyAlignment="1" applyProtection="1">
      <alignment horizontal="right" vertical="center"/>
    </xf>
    <xf numFmtId="49" fontId="28" fillId="0" borderId="0" xfId="0" applyNumberFormat="1" applyFont="1" applyAlignment="1">
      <alignment horizontal="center"/>
    </xf>
    <xf numFmtId="49" fontId="29" fillId="0" borderId="0" xfId="0" quotePrefix="1" applyNumberFormat="1" applyFont="1" applyAlignment="1">
      <alignment horizontal="center"/>
    </xf>
    <xf numFmtId="0" fontId="29" fillId="24" borderId="0" xfId="0" applyFont="1" applyFill="1" applyAlignment="1" applyProtection="1">
      <alignment horizontal="center"/>
      <protection locked="0"/>
    </xf>
    <xf numFmtId="49" fontId="29" fillId="24" borderId="0" xfId="0" applyNumberFormat="1" applyFont="1" applyFill="1" applyAlignment="1" applyProtection="1">
      <alignment horizontal="center"/>
      <protection locked="0"/>
    </xf>
    <xf numFmtId="3" fontId="29" fillId="24" borderId="0" xfId="0" applyNumberFormat="1" applyFont="1" applyFill="1" applyAlignment="1">
      <alignment horizontal="center"/>
    </xf>
    <xf numFmtId="4" fontId="29" fillId="24" borderId="0" xfId="0" applyNumberFormat="1" applyFont="1" applyFill="1" applyAlignment="1">
      <alignment horizontal="right"/>
    </xf>
    <xf numFmtId="4" fontId="29" fillId="34" borderId="0" xfId="0" applyNumberFormat="1" applyFont="1" applyFill="1"/>
    <xf numFmtId="0" fontId="29" fillId="0" borderId="0" xfId="0" applyFont="1" applyFill="1" applyAlignment="1" applyProtection="1">
      <alignment horizontal="center"/>
      <protection locked="0"/>
    </xf>
    <xf numFmtId="49" fontId="29" fillId="0" borderId="0" xfId="0" applyNumberFormat="1" applyFont="1" applyFill="1" applyAlignment="1" applyProtection="1">
      <alignment horizontal="center"/>
      <protection locked="0"/>
    </xf>
    <xf numFmtId="3" fontId="29" fillId="0" borderId="0" xfId="0" applyNumberFormat="1" applyFont="1" applyFill="1" applyAlignment="1">
      <alignment horizontal="center"/>
    </xf>
    <xf numFmtId="4" fontId="29" fillId="0" borderId="0" xfId="0" applyNumberFormat="1" applyFont="1" applyFill="1" applyAlignment="1">
      <alignment horizontal="right"/>
    </xf>
    <xf numFmtId="4" fontId="29" fillId="0" borderId="0" xfId="0" applyNumberFormat="1" applyFont="1" applyFill="1"/>
    <xf numFmtId="3" fontId="28" fillId="0" borderId="0" xfId="0" applyNumberFormat="1" applyFont="1" applyFill="1" applyAlignment="1"/>
    <xf numFmtId="4" fontId="28" fillId="0" borderId="0" xfId="0" applyNumberFormat="1" applyFont="1" applyFill="1" applyAlignment="1">
      <alignment horizontal="right"/>
    </xf>
    <xf numFmtId="4" fontId="28" fillId="0" borderId="0" xfId="0" applyNumberFormat="1" applyFont="1" applyFill="1"/>
    <xf numFmtId="3" fontId="28" fillId="24" borderId="0" xfId="0" applyNumberFormat="1" applyFont="1" applyFill="1" applyAlignment="1"/>
    <xf numFmtId="4" fontId="28" fillId="24" borderId="0" xfId="0" applyNumberFormat="1" applyFont="1" applyFill="1" applyAlignment="1">
      <alignment horizontal="right"/>
    </xf>
    <xf numFmtId="4" fontId="28" fillId="24" borderId="0" xfId="0" applyNumberFormat="1" applyFont="1" applyFill="1"/>
  </cellXfs>
  <cellStyles count="44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 2" xfId="30"/>
    <cellStyle name="Normale_Foglio1" xfId="31"/>
    <cellStyle name="Nota" xfId="32" builtinId="10" customBuiltin="1"/>
    <cellStyle name="Output" xfId="33" builtinId="21" customBuiltin="1"/>
    <cellStyle name="Testo avviso" xfId="34" builtinId="11" customBuiltin="1"/>
    <cellStyle name="Testo descrittivo" xfId="35" builtinId="53" customBuiltin="1"/>
    <cellStyle name="Titolo" xfId="36" builtinId="15" customBuiltin="1"/>
    <cellStyle name="Titolo 1" xfId="37" builtinId="16" customBuiltin="1"/>
    <cellStyle name="Titolo 2" xfId="38" builtinId="17" customBuiltin="1"/>
    <cellStyle name="Titolo 3" xfId="39" builtinId="18" customBuiltin="1"/>
    <cellStyle name="Titolo 4" xfId="40" builtinId="19" customBuiltin="1"/>
    <cellStyle name="Totale" xfId="41" builtinId="25" customBuiltin="1"/>
    <cellStyle name="Valore non valido" xfId="42" builtinId="27" customBuiltin="1"/>
    <cellStyle name="Valore valido" xfId="43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L6"/>
  <sheetViews>
    <sheetView showGridLines="0" workbookViewId="0">
      <selection sqref="A1:L1"/>
    </sheetView>
  </sheetViews>
  <sheetFormatPr defaultRowHeight="12.75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>
      <c r="A1" s="150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2"/>
    </row>
    <row r="2" spans="1:12" s="62" customFormat="1" ht="23.1" customHeight="1">
      <c r="A2" s="153" t="s">
        <v>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5"/>
    </row>
    <row r="3" spans="1:12" ht="24.95" customHeight="1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>
      <c r="F4" s="5"/>
      <c r="K4" s="14"/>
    </row>
    <row r="6" spans="1:12">
      <c r="I6" s="6"/>
      <c r="J6" s="2"/>
      <c r="L6" s="2"/>
    </row>
  </sheetData>
  <mergeCells count="2">
    <mergeCell ref="A1:L1"/>
    <mergeCell ref="A2:L2"/>
  </mergeCells>
  <phoneticPr fontId="0" type="noConversion"/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AH14"/>
  <sheetViews>
    <sheetView showGridLines="0" zoomScaleNormal="100" workbookViewId="0">
      <selection sqref="A1:AH1"/>
    </sheetView>
  </sheetViews>
  <sheetFormatPr defaultRowHeight="15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>
      <c r="A1" s="161" t="s">
        <v>12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3"/>
    </row>
    <row r="2" spans="1:34" s="26" customFormat="1" ht="15" customHeight="1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>
      <c r="A3" s="156" t="s">
        <v>55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3"/>
    </row>
    <row r="4" spans="1:34" s="15" customFormat="1" ht="15" customHeight="1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165" t="s">
        <v>13</v>
      </c>
      <c r="AB4" s="162"/>
      <c r="AC4" s="162"/>
      <c r="AD4" s="162"/>
      <c r="AE4" s="162"/>
      <c r="AF4" s="162"/>
      <c r="AG4" s="166"/>
      <c r="AH4" s="32">
        <v>30</v>
      </c>
    </row>
    <row r="5" spans="1:34" s="15" customFormat="1" ht="23.1" customHeight="1">
      <c r="A5" s="156" t="s">
        <v>14</v>
      </c>
      <c r="B5" s="164"/>
      <c r="C5" s="157"/>
      <c r="D5" s="156" t="s">
        <v>15</v>
      </c>
      <c r="E5" s="164"/>
      <c r="F5" s="164"/>
      <c r="G5" s="164"/>
      <c r="H5" s="157"/>
      <c r="I5" s="156" t="s">
        <v>16</v>
      </c>
      <c r="J5" s="164"/>
      <c r="K5" s="157"/>
      <c r="L5" s="156" t="s">
        <v>1</v>
      </c>
      <c r="M5" s="164"/>
      <c r="N5" s="164"/>
      <c r="O5" s="156" t="s">
        <v>17</v>
      </c>
      <c r="P5" s="157"/>
      <c r="Q5" s="156" t="s">
        <v>18</v>
      </c>
      <c r="R5" s="164"/>
      <c r="S5" s="164"/>
      <c r="T5" s="157"/>
      <c r="U5" s="156" t="s">
        <v>19</v>
      </c>
      <c r="V5" s="164"/>
      <c r="W5" s="164"/>
      <c r="X5" s="58" t="s">
        <v>47</v>
      </c>
      <c r="Y5" s="156" t="s">
        <v>20</v>
      </c>
      <c r="Z5" s="157"/>
      <c r="AA5" s="158" t="s">
        <v>41</v>
      </c>
      <c r="AB5" s="159"/>
      <c r="AC5" s="159"/>
      <c r="AD5" s="159"/>
      <c r="AE5" s="159"/>
      <c r="AF5" s="159"/>
      <c r="AG5" s="159"/>
      <c r="AH5" s="160"/>
    </row>
    <row r="6" spans="1:34" ht="36" customHeight="1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U5:W5"/>
    <mergeCell ref="AA4:AG4"/>
    <mergeCell ref="Y5:Z5"/>
    <mergeCell ref="AA5:AH5"/>
    <mergeCell ref="A1:AH1"/>
    <mergeCell ref="A3:AH3"/>
    <mergeCell ref="A5:C5"/>
    <mergeCell ref="D5:H5"/>
    <mergeCell ref="I5:K5"/>
    <mergeCell ref="L5:N5"/>
    <mergeCell ref="O5:P5"/>
    <mergeCell ref="Q5:T5"/>
  </mergeCells>
  <phoneticPr fontId="0" type="noConversion"/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9"/>
  <sheetViews>
    <sheetView showGridLines="0" workbookViewId="0">
      <selection sqref="A1:R1"/>
    </sheetView>
  </sheetViews>
  <sheetFormatPr defaultRowHeight="12.75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>
      <c r="A1" s="150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70"/>
    </row>
    <row r="2" spans="1:18" ht="23.1" customHeight="1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>
      <c r="A3" s="153" t="s">
        <v>54</v>
      </c>
      <c r="B3" s="154"/>
      <c r="C3" s="154"/>
      <c r="D3" s="154"/>
      <c r="E3" s="154"/>
      <c r="F3" s="154"/>
      <c r="G3" s="154"/>
      <c r="H3" s="154"/>
      <c r="I3" s="154"/>
      <c r="J3" s="154"/>
      <c r="K3" s="169"/>
      <c r="L3" s="169"/>
      <c r="M3" s="169"/>
      <c r="N3" s="169"/>
      <c r="O3" s="169"/>
      <c r="P3" s="169"/>
      <c r="Q3" s="169"/>
      <c r="R3" s="170"/>
    </row>
    <row r="4" spans="1:18" ht="23.1" customHeight="1">
      <c r="A4" s="153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70"/>
    </row>
    <row r="5" spans="1:18" s="62" customFormat="1" ht="23.1" customHeight="1">
      <c r="A5" s="167"/>
      <c r="B5" s="168"/>
      <c r="C5" s="168"/>
      <c r="D5" s="168"/>
      <c r="E5" s="168"/>
      <c r="F5" s="168"/>
      <c r="G5" s="168"/>
      <c r="H5" s="168"/>
      <c r="I5" s="168"/>
      <c r="J5" s="168"/>
      <c r="K5" s="171" t="s">
        <v>13</v>
      </c>
      <c r="L5" s="172"/>
      <c r="M5" s="172"/>
      <c r="N5" s="172"/>
      <c r="O5" s="172"/>
      <c r="P5" s="172"/>
      <c r="Q5" s="173"/>
      <c r="R5" s="84">
        <v>30</v>
      </c>
    </row>
    <row r="6" spans="1:18" ht="35.1" customHeight="1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phoneticPr fontId="0" type="noConversion"/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157"/>
  <sheetViews>
    <sheetView showGridLines="0" tabSelected="1" topLeftCell="H7" zoomScaleNormal="100" workbookViewId="0">
      <selection sqref="A1:AI1"/>
    </sheetView>
  </sheetViews>
  <sheetFormatPr defaultRowHeight="15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16384" width="9.140625" style="107"/>
  </cols>
  <sheetData>
    <row r="1" spans="1:35" s="90" customFormat="1" ht="23.1" customHeight="1">
      <c r="A1" s="178" t="s">
        <v>73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80"/>
    </row>
    <row r="2" spans="1:35" s="97" customFormat="1" ht="15" customHeight="1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5" s="90" customFormat="1" ht="23.1" customHeight="1">
      <c r="A3" s="158" t="s">
        <v>74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2"/>
    </row>
    <row r="4" spans="1:35" s="90" customFormat="1" ht="15" customHeight="1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165"/>
      <c r="AE4" s="183"/>
      <c r="AF4" s="183"/>
      <c r="AG4" s="183"/>
      <c r="AH4" s="184"/>
      <c r="AI4" s="177"/>
    </row>
    <row r="5" spans="1:35" s="90" customFormat="1" ht="23.1" customHeight="1">
      <c r="A5" s="158" t="s">
        <v>14</v>
      </c>
      <c r="B5" s="174"/>
      <c r="C5" s="175"/>
      <c r="D5" s="158" t="s">
        <v>15</v>
      </c>
      <c r="E5" s="174"/>
      <c r="F5" s="174"/>
      <c r="G5" s="174"/>
      <c r="H5" s="174"/>
      <c r="I5" s="174"/>
      <c r="J5" s="174"/>
      <c r="K5" s="175"/>
      <c r="L5" s="158" t="s">
        <v>16</v>
      </c>
      <c r="M5" s="174"/>
      <c r="N5" s="175"/>
      <c r="O5" s="158" t="s">
        <v>1</v>
      </c>
      <c r="P5" s="174"/>
      <c r="Q5" s="174"/>
      <c r="R5" s="158" t="s">
        <v>17</v>
      </c>
      <c r="S5" s="175"/>
      <c r="T5" s="158" t="s">
        <v>18</v>
      </c>
      <c r="U5" s="174"/>
      <c r="V5" s="174"/>
      <c r="W5" s="175"/>
      <c r="X5" s="158" t="s">
        <v>19</v>
      </c>
      <c r="Y5" s="174"/>
      <c r="Z5" s="174"/>
      <c r="AA5" s="103" t="s">
        <v>47</v>
      </c>
      <c r="AB5" s="158" t="s">
        <v>20</v>
      </c>
      <c r="AC5" s="175"/>
      <c r="AD5" s="158" t="s">
        <v>62</v>
      </c>
      <c r="AE5" s="176"/>
      <c r="AF5" s="176"/>
      <c r="AG5" s="176"/>
      <c r="AH5" s="176"/>
      <c r="AI5" s="177"/>
    </row>
    <row r="6" spans="1:35" ht="36" customHeight="1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64</v>
      </c>
      <c r="H6" s="106" t="s">
        <v>65</v>
      </c>
      <c r="I6" s="142" t="s">
        <v>66</v>
      </c>
      <c r="J6" s="141" t="s">
        <v>67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56</v>
      </c>
      <c r="AE6" s="127" t="s">
        <v>57</v>
      </c>
      <c r="AF6" s="127" t="s">
        <v>59</v>
      </c>
      <c r="AG6" s="128" t="s">
        <v>58</v>
      </c>
      <c r="AH6" s="131" t="s">
        <v>60</v>
      </c>
      <c r="AI6" s="129" t="s">
        <v>63</v>
      </c>
    </row>
    <row r="7" spans="1:35">
      <c r="A7" s="108"/>
      <c r="B7" s="108"/>
      <c r="C7" s="109"/>
      <c r="D7" s="110"/>
      <c r="E7" s="109"/>
      <c r="F7" s="111"/>
      <c r="G7" s="112"/>
      <c r="H7" s="112"/>
      <c r="I7" s="143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5">
      <c r="A8" s="108">
        <v>2019</v>
      </c>
      <c r="B8" s="108">
        <v>92</v>
      </c>
      <c r="C8" s="109" t="s">
        <v>75</v>
      </c>
      <c r="D8" s="194" t="s">
        <v>76</v>
      </c>
      <c r="E8" s="109" t="s">
        <v>77</v>
      </c>
      <c r="F8" s="111" t="s">
        <v>78</v>
      </c>
      <c r="G8" s="112">
        <v>1378.6</v>
      </c>
      <c r="H8" s="112">
        <v>248.6</v>
      </c>
      <c r="I8" s="143" t="s">
        <v>79</v>
      </c>
      <c r="J8" s="112">
        <f>IF(I8="SI", G8-H8,G8)</f>
        <v>1130</v>
      </c>
      <c r="K8" s="195" t="s">
        <v>80</v>
      </c>
      <c r="L8" s="108">
        <v>2019</v>
      </c>
      <c r="M8" s="108">
        <v>701</v>
      </c>
      <c r="N8" s="109" t="s">
        <v>81</v>
      </c>
      <c r="O8" s="111" t="s">
        <v>82</v>
      </c>
      <c r="P8" s="109" t="s">
        <v>83</v>
      </c>
      <c r="Q8" s="109" t="s">
        <v>84</v>
      </c>
      <c r="R8" s="108" t="s">
        <v>85</v>
      </c>
      <c r="S8" s="111" t="s">
        <v>86</v>
      </c>
      <c r="T8" s="108"/>
      <c r="U8" s="108">
        <v>0</v>
      </c>
      <c r="V8" s="108">
        <v>0</v>
      </c>
      <c r="W8" s="108">
        <v>0</v>
      </c>
      <c r="X8" s="113">
        <v>0</v>
      </c>
      <c r="Y8" s="113">
        <v>0</v>
      </c>
      <c r="Z8" s="113">
        <v>0</v>
      </c>
      <c r="AA8" s="114" t="s">
        <v>84</v>
      </c>
      <c r="AB8" s="108">
        <v>0</v>
      </c>
      <c r="AC8" s="109" t="s">
        <v>87</v>
      </c>
      <c r="AD8" s="196" t="s">
        <v>88</v>
      </c>
      <c r="AE8" s="196" t="s">
        <v>87</v>
      </c>
      <c r="AF8" s="197">
        <f>AE8-AD8</f>
        <v>502</v>
      </c>
      <c r="AG8" s="198">
        <f>IF(AI8="SI", 0,J8)</f>
        <v>1130</v>
      </c>
      <c r="AH8" s="199">
        <f>AG8*AF8</f>
        <v>567260</v>
      </c>
      <c r="AI8" s="200"/>
    </row>
    <row r="9" spans="1:35">
      <c r="A9" s="108">
        <v>2020</v>
      </c>
      <c r="B9" s="108">
        <v>246</v>
      </c>
      <c r="C9" s="109" t="s">
        <v>89</v>
      </c>
      <c r="D9" s="194" t="s">
        <v>90</v>
      </c>
      <c r="E9" s="109" t="s">
        <v>91</v>
      </c>
      <c r="F9" s="111" t="s">
        <v>92</v>
      </c>
      <c r="G9" s="112">
        <v>976</v>
      </c>
      <c r="H9" s="112">
        <v>176</v>
      </c>
      <c r="I9" s="143" t="s">
        <v>79</v>
      </c>
      <c r="J9" s="112">
        <f>IF(I9="SI", G9-H9,G9)</f>
        <v>800</v>
      </c>
      <c r="K9" s="195" t="s">
        <v>93</v>
      </c>
      <c r="L9" s="108">
        <v>2020</v>
      </c>
      <c r="M9" s="108">
        <v>2222</v>
      </c>
      <c r="N9" s="109" t="s">
        <v>89</v>
      </c>
      <c r="O9" s="111" t="s">
        <v>94</v>
      </c>
      <c r="P9" s="109" t="s">
        <v>95</v>
      </c>
      <c r="Q9" s="109" t="s">
        <v>95</v>
      </c>
      <c r="R9" s="108" t="s">
        <v>96</v>
      </c>
      <c r="S9" s="111" t="s">
        <v>97</v>
      </c>
      <c r="T9" s="108">
        <v>1010503</v>
      </c>
      <c r="U9" s="108">
        <v>470</v>
      </c>
      <c r="V9" s="108">
        <v>1156</v>
      </c>
      <c r="W9" s="108">
        <v>4</v>
      </c>
      <c r="X9" s="113">
        <v>2020</v>
      </c>
      <c r="Y9" s="113">
        <v>197</v>
      </c>
      <c r="Z9" s="113">
        <v>0</v>
      </c>
      <c r="AA9" s="114" t="s">
        <v>98</v>
      </c>
      <c r="AB9" s="108">
        <v>539</v>
      </c>
      <c r="AC9" s="109" t="s">
        <v>98</v>
      </c>
      <c r="AD9" s="196" t="s">
        <v>99</v>
      </c>
      <c r="AE9" s="196" t="s">
        <v>100</v>
      </c>
      <c r="AF9" s="197">
        <f>AE9-AD9</f>
        <v>-2</v>
      </c>
      <c r="AG9" s="198">
        <f>IF(AI9="SI", 0,J9)</f>
        <v>800</v>
      </c>
      <c r="AH9" s="199">
        <f>AG9*AF9</f>
        <v>-1600</v>
      </c>
      <c r="AI9" s="200"/>
    </row>
    <row r="10" spans="1:35">
      <c r="A10" s="108">
        <v>2020</v>
      </c>
      <c r="B10" s="108">
        <v>247</v>
      </c>
      <c r="C10" s="109" t="s">
        <v>89</v>
      </c>
      <c r="D10" s="194" t="s">
        <v>101</v>
      </c>
      <c r="E10" s="109" t="s">
        <v>91</v>
      </c>
      <c r="F10" s="111" t="s">
        <v>92</v>
      </c>
      <c r="G10" s="112">
        <v>366</v>
      </c>
      <c r="H10" s="112">
        <v>66</v>
      </c>
      <c r="I10" s="143" t="s">
        <v>79</v>
      </c>
      <c r="J10" s="112">
        <f>IF(I10="SI", G10-H10,G10)</f>
        <v>300</v>
      </c>
      <c r="K10" s="195" t="s">
        <v>102</v>
      </c>
      <c r="L10" s="108">
        <v>2020</v>
      </c>
      <c r="M10" s="108">
        <v>2224</v>
      </c>
      <c r="N10" s="109" t="s">
        <v>89</v>
      </c>
      <c r="O10" s="111" t="s">
        <v>94</v>
      </c>
      <c r="P10" s="109" t="s">
        <v>95</v>
      </c>
      <c r="Q10" s="109" t="s">
        <v>95</v>
      </c>
      <c r="R10" s="108" t="s">
        <v>85</v>
      </c>
      <c r="S10" s="111" t="s">
        <v>86</v>
      </c>
      <c r="T10" s="108">
        <v>2010205</v>
      </c>
      <c r="U10" s="108">
        <v>5870</v>
      </c>
      <c r="V10" s="108">
        <v>3004</v>
      </c>
      <c r="W10" s="108">
        <v>1</v>
      </c>
      <c r="X10" s="113">
        <v>2020</v>
      </c>
      <c r="Y10" s="113">
        <v>242</v>
      </c>
      <c r="Z10" s="113">
        <v>0</v>
      </c>
      <c r="AA10" s="114" t="s">
        <v>98</v>
      </c>
      <c r="AB10" s="108">
        <v>540</v>
      </c>
      <c r="AC10" s="109" t="s">
        <v>98</v>
      </c>
      <c r="AD10" s="196" t="s">
        <v>99</v>
      </c>
      <c r="AE10" s="196" t="s">
        <v>100</v>
      </c>
      <c r="AF10" s="197">
        <f>AE10-AD10</f>
        <v>-2</v>
      </c>
      <c r="AG10" s="198">
        <f>IF(AI10="SI", 0,J10)</f>
        <v>300</v>
      </c>
      <c r="AH10" s="199">
        <f>AG10*AF10</f>
        <v>-600</v>
      </c>
      <c r="AI10" s="200"/>
    </row>
    <row r="11" spans="1:35">
      <c r="A11" s="108">
        <v>2020</v>
      </c>
      <c r="B11" s="108">
        <v>248</v>
      </c>
      <c r="C11" s="109" t="s">
        <v>89</v>
      </c>
      <c r="D11" s="194" t="s">
        <v>103</v>
      </c>
      <c r="E11" s="109" t="s">
        <v>91</v>
      </c>
      <c r="F11" s="111" t="s">
        <v>92</v>
      </c>
      <c r="G11" s="112">
        <v>457.5</v>
      </c>
      <c r="H11" s="112">
        <v>82.5</v>
      </c>
      <c r="I11" s="143" t="s">
        <v>79</v>
      </c>
      <c r="J11" s="112">
        <f>IF(I11="SI", G11-H11,G11)</f>
        <v>375</v>
      </c>
      <c r="K11" s="195" t="s">
        <v>104</v>
      </c>
      <c r="L11" s="108">
        <v>2020</v>
      </c>
      <c r="M11" s="108">
        <v>2225</v>
      </c>
      <c r="N11" s="109" t="s">
        <v>89</v>
      </c>
      <c r="O11" s="111" t="s">
        <v>94</v>
      </c>
      <c r="P11" s="109" t="s">
        <v>95</v>
      </c>
      <c r="Q11" s="109" t="s">
        <v>95</v>
      </c>
      <c r="R11" s="108" t="s">
        <v>85</v>
      </c>
      <c r="S11" s="111" t="s">
        <v>86</v>
      </c>
      <c r="T11" s="108">
        <v>2010205</v>
      </c>
      <c r="U11" s="108">
        <v>5870</v>
      </c>
      <c r="V11" s="108">
        <v>3004</v>
      </c>
      <c r="W11" s="108">
        <v>1</v>
      </c>
      <c r="X11" s="113">
        <v>2020</v>
      </c>
      <c r="Y11" s="113">
        <v>243</v>
      </c>
      <c r="Z11" s="113">
        <v>0</v>
      </c>
      <c r="AA11" s="114" t="s">
        <v>98</v>
      </c>
      <c r="AB11" s="108">
        <v>541</v>
      </c>
      <c r="AC11" s="109" t="s">
        <v>98</v>
      </c>
      <c r="AD11" s="196" t="s">
        <v>99</v>
      </c>
      <c r="AE11" s="196" t="s">
        <v>105</v>
      </c>
      <c r="AF11" s="197">
        <f>AE11-AD11</f>
        <v>-5</v>
      </c>
      <c r="AG11" s="198">
        <f>IF(AI11="SI", 0,J11)</f>
        <v>375</v>
      </c>
      <c r="AH11" s="199">
        <f>AG11*AF11</f>
        <v>-1875</v>
      </c>
      <c r="AI11" s="200"/>
    </row>
    <row r="12" spans="1:35">
      <c r="A12" s="108">
        <v>2020</v>
      </c>
      <c r="B12" s="108">
        <v>251</v>
      </c>
      <c r="C12" s="109" t="s">
        <v>106</v>
      </c>
      <c r="D12" s="194" t="s">
        <v>107</v>
      </c>
      <c r="E12" s="109" t="s">
        <v>108</v>
      </c>
      <c r="F12" s="111" t="s">
        <v>109</v>
      </c>
      <c r="G12" s="112">
        <v>12.51</v>
      </c>
      <c r="H12" s="112">
        <v>1.5</v>
      </c>
      <c r="I12" s="143" t="s">
        <v>79</v>
      </c>
      <c r="J12" s="112">
        <f>IF(I12="SI", G12-H12,G12)</f>
        <v>11.01</v>
      </c>
      <c r="K12" s="195" t="s">
        <v>110</v>
      </c>
      <c r="L12" s="108">
        <v>2020</v>
      </c>
      <c r="M12" s="108">
        <v>2261</v>
      </c>
      <c r="N12" s="109" t="s">
        <v>106</v>
      </c>
      <c r="O12" s="111" t="s">
        <v>111</v>
      </c>
      <c r="P12" s="109" t="s">
        <v>112</v>
      </c>
      <c r="Q12" s="109" t="s">
        <v>112</v>
      </c>
      <c r="R12" s="108" t="s">
        <v>96</v>
      </c>
      <c r="S12" s="111" t="s">
        <v>97</v>
      </c>
      <c r="T12" s="108">
        <v>1070103</v>
      </c>
      <c r="U12" s="108">
        <v>2560</v>
      </c>
      <c r="V12" s="108">
        <v>1835</v>
      </c>
      <c r="W12" s="108">
        <v>1</v>
      </c>
      <c r="X12" s="113">
        <v>2020</v>
      </c>
      <c r="Y12" s="113">
        <v>226</v>
      </c>
      <c r="Z12" s="113">
        <v>0</v>
      </c>
      <c r="AA12" s="114" t="s">
        <v>113</v>
      </c>
      <c r="AB12" s="108">
        <v>554</v>
      </c>
      <c r="AC12" s="109" t="s">
        <v>113</v>
      </c>
      <c r="AD12" s="196" t="s">
        <v>114</v>
      </c>
      <c r="AE12" s="196" t="s">
        <v>115</v>
      </c>
      <c r="AF12" s="197">
        <f>AE12-AD12</f>
        <v>-16</v>
      </c>
      <c r="AG12" s="198">
        <f>IF(AI12="SI", 0,J12)</f>
        <v>11.01</v>
      </c>
      <c r="AH12" s="199">
        <f>AG12*AF12</f>
        <v>-176.16</v>
      </c>
      <c r="AI12" s="200"/>
    </row>
    <row r="13" spans="1:35">
      <c r="A13" s="108">
        <v>2020</v>
      </c>
      <c r="B13" s="108">
        <v>252</v>
      </c>
      <c r="C13" s="109" t="s">
        <v>106</v>
      </c>
      <c r="D13" s="194" t="s">
        <v>116</v>
      </c>
      <c r="E13" s="109" t="s">
        <v>108</v>
      </c>
      <c r="F13" s="111" t="s">
        <v>109</v>
      </c>
      <c r="G13" s="112">
        <v>49.61</v>
      </c>
      <c r="H13" s="112">
        <v>8.9499999999999993</v>
      </c>
      <c r="I13" s="143" t="s">
        <v>79</v>
      </c>
      <c r="J13" s="112">
        <f>IF(I13="SI", G13-H13,G13)</f>
        <v>40.659999999999997</v>
      </c>
      <c r="K13" s="195" t="s">
        <v>117</v>
      </c>
      <c r="L13" s="108">
        <v>2020</v>
      </c>
      <c r="M13" s="108">
        <v>2262</v>
      </c>
      <c r="N13" s="109" t="s">
        <v>106</v>
      </c>
      <c r="O13" s="111" t="s">
        <v>111</v>
      </c>
      <c r="P13" s="109" t="s">
        <v>112</v>
      </c>
      <c r="Q13" s="109" t="s">
        <v>112</v>
      </c>
      <c r="R13" s="108" t="s">
        <v>96</v>
      </c>
      <c r="S13" s="111" t="s">
        <v>97</v>
      </c>
      <c r="T13" s="108">
        <v>1060203</v>
      </c>
      <c r="U13" s="108">
        <v>2340</v>
      </c>
      <c r="V13" s="108">
        <v>1840</v>
      </c>
      <c r="W13" s="108">
        <v>1</v>
      </c>
      <c r="X13" s="113">
        <v>2020</v>
      </c>
      <c r="Y13" s="113">
        <v>225</v>
      </c>
      <c r="Z13" s="113">
        <v>0</v>
      </c>
      <c r="AA13" s="114" t="s">
        <v>113</v>
      </c>
      <c r="AB13" s="108">
        <v>553</v>
      </c>
      <c r="AC13" s="109" t="s">
        <v>113</v>
      </c>
      <c r="AD13" s="196" t="s">
        <v>114</v>
      </c>
      <c r="AE13" s="196" t="s">
        <v>115</v>
      </c>
      <c r="AF13" s="197">
        <f>AE13-AD13</f>
        <v>-16</v>
      </c>
      <c r="AG13" s="198">
        <f>IF(AI13="SI", 0,J13)</f>
        <v>40.659999999999997</v>
      </c>
      <c r="AH13" s="199">
        <f>AG13*AF13</f>
        <v>-650.55999999999995</v>
      </c>
      <c r="AI13" s="200"/>
    </row>
    <row r="14" spans="1:35">
      <c r="A14" s="108">
        <v>2020</v>
      </c>
      <c r="B14" s="108">
        <v>253</v>
      </c>
      <c r="C14" s="109" t="s">
        <v>106</v>
      </c>
      <c r="D14" s="194" t="s">
        <v>118</v>
      </c>
      <c r="E14" s="109" t="s">
        <v>108</v>
      </c>
      <c r="F14" s="111" t="s">
        <v>119</v>
      </c>
      <c r="G14" s="112">
        <v>1981.24</v>
      </c>
      <c r="H14" s="112">
        <v>357.27</v>
      </c>
      <c r="I14" s="143" t="s">
        <v>79</v>
      </c>
      <c r="J14" s="112">
        <f>IF(I14="SI", G14-H14,G14)</f>
        <v>1623.97</v>
      </c>
      <c r="K14" s="195" t="s">
        <v>120</v>
      </c>
      <c r="L14" s="108">
        <v>2020</v>
      </c>
      <c r="M14" s="108">
        <v>2287</v>
      </c>
      <c r="N14" s="109" t="s">
        <v>106</v>
      </c>
      <c r="O14" s="111" t="s">
        <v>121</v>
      </c>
      <c r="P14" s="109" t="s">
        <v>122</v>
      </c>
      <c r="Q14" s="109" t="s">
        <v>122</v>
      </c>
      <c r="R14" s="108" t="s">
        <v>96</v>
      </c>
      <c r="S14" s="111" t="s">
        <v>97</v>
      </c>
      <c r="T14" s="108">
        <v>1080203</v>
      </c>
      <c r="U14" s="108">
        <v>2890</v>
      </c>
      <c r="V14" s="108">
        <v>1937</v>
      </c>
      <c r="W14" s="108">
        <v>1</v>
      </c>
      <c r="X14" s="113">
        <v>2020</v>
      </c>
      <c r="Y14" s="113">
        <v>16</v>
      </c>
      <c r="Z14" s="113">
        <v>0</v>
      </c>
      <c r="AA14" s="114" t="s">
        <v>113</v>
      </c>
      <c r="AB14" s="108">
        <v>563</v>
      </c>
      <c r="AC14" s="109" t="s">
        <v>113</v>
      </c>
      <c r="AD14" s="196" t="s">
        <v>123</v>
      </c>
      <c r="AE14" s="196" t="s">
        <v>115</v>
      </c>
      <c r="AF14" s="197">
        <f>AE14-AD14</f>
        <v>-17</v>
      </c>
      <c r="AG14" s="198">
        <f>IF(AI14="SI", 0,J14)</f>
        <v>1623.97</v>
      </c>
      <c r="AH14" s="199">
        <f>AG14*AF14</f>
        <v>-27607.49</v>
      </c>
      <c r="AI14" s="200"/>
    </row>
    <row r="15" spans="1:35">
      <c r="A15" s="108">
        <v>2020</v>
      </c>
      <c r="B15" s="108">
        <v>254</v>
      </c>
      <c r="C15" s="109" t="s">
        <v>106</v>
      </c>
      <c r="D15" s="194" t="s">
        <v>124</v>
      </c>
      <c r="E15" s="109" t="s">
        <v>108</v>
      </c>
      <c r="F15" s="111" t="s">
        <v>125</v>
      </c>
      <c r="G15" s="112">
        <v>47.56</v>
      </c>
      <c r="H15" s="112">
        <v>8.58</v>
      </c>
      <c r="I15" s="143" t="s">
        <v>79</v>
      </c>
      <c r="J15" s="112">
        <f>IF(I15="SI", G15-H15,G15)</f>
        <v>38.980000000000004</v>
      </c>
      <c r="K15" s="195" t="s">
        <v>120</v>
      </c>
      <c r="L15" s="108">
        <v>2020</v>
      </c>
      <c r="M15" s="108">
        <v>2285</v>
      </c>
      <c r="N15" s="109" t="s">
        <v>106</v>
      </c>
      <c r="O15" s="111" t="s">
        <v>121</v>
      </c>
      <c r="P15" s="109" t="s">
        <v>122</v>
      </c>
      <c r="Q15" s="109" t="s">
        <v>122</v>
      </c>
      <c r="R15" s="108" t="s">
        <v>96</v>
      </c>
      <c r="S15" s="111" t="s">
        <v>97</v>
      </c>
      <c r="T15" s="108">
        <v>1060203</v>
      </c>
      <c r="U15" s="108">
        <v>2340</v>
      </c>
      <c r="V15" s="108">
        <v>1840</v>
      </c>
      <c r="W15" s="108">
        <v>1</v>
      </c>
      <c r="X15" s="113">
        <v>2020</v>
      </c>
      <c r="Y15" s="113">
        <v>11</v>
      </c>
      <c r="Z15" s="113">
        <v>0</v>
      </c>
      <c r="AA15" s="114" t="s">
        <v>113</v>
      </c>
      <c r="AB15" s="108">
        <v>561</v>
      </c>
      <c r="AC15" s="109" t="s">
        <v>113</v>
      </c>
      <c r="AD15" s="196" t="s">
        <v>123</v>
      </c>
      <c r="AE15" s="196" t="s">
        <v>115</v>
      </c>
      <c r="AF15" s="197">
        <f>AE15-AD15</f>
        <v>-17</v>
      </c>
      <c r="AG15" s="198">
        <f>IF(AI15="SI", 0,J15)</f>
        <v>38.980000000000004</v>
      </c>
      <c r="AH15" s="199">
        <f>AG15*AF15</f>
        <v>-662.66000000000008</v>
      </c>
      <c r="AI15" s="200"/>
    </row>
    <row r="16" spans="1:35">
      <c r="A16" s="108">
        <v>2020</v>
      </c>
      <c r="B16" s="108">
        <v>255</v>
      </c>
      <c r="C16" s="109" t="s">
        <v>106</v>
      </c>
      <c r="D16" s="194" t="s">
        <v>126</v>
      </c>
      <c r="E16" s="109" t="s">
        <v>108</v>
      </c>
      <c r="F16" s="111" t="s">
        <v>127</v>
      </c>
      <c r="G16" s="112">
        <v>31.36</v>
      </c>
      <c r="H16" s="112">
        <v>2.85</v>
      </c>
      <c r="I16" s="143" t="s">
        <v>79</v>
      </c>
      <c r="J16" s="112">
        <f>IF(I16="SI", G16-H16,G16)</f>
        <v>28.509999999999998</v>
      </c>
      <c r="K16" s="195" t="s">
        <v>120</v>
      </c>
      <c r="L16" s="108">
        <v>2020</v>
      </c>
      <c r="M16" s="108">
        <v>2283</v>
      </c>
      <c r="N16" s="109" t="s">
        <v>106</v>
      </c>
      <c r="O16" s="111" t="s">
        <v>121</v>
      </c>
      <c r="P16" s="109" t="s">
        <v>122</v>
      </c>
      <c r="Q16" s="109" t="s">
        <v>122</v>
      </c>
      <c r="R16" s="108" t="s">
        <v>96</v>
      </c>
      <c r="S16" s="111" t="s">
        <v>97</v>
      </c>
      <c r="T16" s="108">
        <v>1040103</v>
      </c>
      <c r="U16" s="108">
        <v>1460</v>
      </c>
      <c r="V16" s="108">
        <v>1341</v>
      </c>
      <c r="W16" s="108">
        <v>1</v>
      </c>
      <c r="X16" s="113">
        <v>2020</v>
      </c>
      <c r="Y16" s="113">
        <v>17</v>
      </c>
      <c r="Z16" s="113">
        <v>0</v>
      </c>
      <c r="AA16" s="114" t="s">
        <v>113</v>
      </c>
      <c r="AB16" s="108">
        <v>559</v>
      </c>
      <c r="AC16" s="109" t="s">
        <v>113</v>
      </c>
      <c r="AD16" s="196" t="s">
        <v>123</v>
      </c>
      <c r="AE16" s="196" t="s">
        <v>115</v>
      </c>
      <c r="AF16" s="197">
        <f>AE16-AD16</f>
        <v>-17</v>
      </c>
      <c r="AG16" s="198">
        <f>IF(AI16="SI", 0,J16)</f>
        <v>28.509999999999998</v>
      </c>
      <c r="AH16" s="199">
        <f>AG16*AF16</f>
        <v>-484.66999999999996</v>
      </c>
      <c r="AI16" s="200"/>
    </row>
    <row r="17" spans="1:35">
      <c r="A17" s="108">
        <v>2020</v>
      </c>
      <c r="B17" s="108">
        <v>256</v>
      </c>
      <c r="C17" s="109" t="s">
        <v>106</v>
      </c>
      <c r="D17" s="194" t="s">
        <v>128</v>
      </c>
      <c r="E17" s="109" t="s">
        <v>108</v>
      </c>
      <c r="F17" s="111" t="s">
        <v>129</v>
      </c>
      <c r="G17" s="112">
        <v>25.91</v>
      </c>
      <c r="H17" s="112">
        <v>2.36</v>
      </c>
      <c r="I17" s="143" t="s">
        <v>79</v>
      </c>
      <c r="J17" s="112">
        <f>IF(I17="SI", G17-H17,G17)</f>
        <v>23.55</v>
      </c>
      <c r="K17" s="195" t="s">
        <v>120</v>
      </c>
      <c r="L17" s="108">
        <v>2020</v>
      </c>
      <c r="M17" s="108">
        <v>2282</v>
      </c>
      <c r="N17" s="109" t="s">
        <v>106</v>
      </c>
      <c r="O17" s="111" t="s">
        <v>121</v>
      </c>
      <c r="P17" s="109" t="s">
        <v>122</v>
      </c>
      <c r="Q17" s="109" t="s">
        <v>122</v>
      </c>
      <c r="R17" s="108" t="s">
        <v>96</v>
      </c>
      <c r="S17" s="111" t="s">
        <v>97</v>
      </c>
      <c r="T17" s="108">
        <v>1040203</v>
      </c>
      <c r="U17" s="108">
        <v>1570</v>
      </c>
      <c r="V17" s="108">
        <v>1366</v>
      </c>
      <c r="W17" s="108">
        <v>1</v>
      </c>
      <c r="X17" s="113">
        <v>2020</v>
      </c>
      <c r="Y17" s="113">
        <v>14</v>
      </c>
      <c r="Z17" s="113">
        <v>0</v>
      </c>
      <c r="AA17" s="114" t="s">
        <v>113</v>
      </c>
      <c r="AB17" s="108">
        <v>560</v>
      </c>
      <c r="AC17" s="109" t="s">
        <v>113</v>
      </c>
      <c r="AD17" s="196" t="s">
        <v>123</v>
      </c>
      <c r="AE17" s="196" t="s">
        <v>115</v>
      </c>
      <c r="AF17" s="197">
        <f>AE17-AD17</f>
        <v>-17</v>
      </c>
      <c r="AG17" s="198">
        <f>IF(AI17="SI", 0,J17)</f>
        <v>23.55</v>
      </c>
      <c r="AH17" s="199">
        <f>AG17*AF17</f>
        <v>-400.35</v>
      </c>
      <c r="AI17" s="200"/>
    </row>
    <row r="18" spans="1:35">
      <c r="A18" s="108">
        <v>2020</v>
      </c>
      <c r="B18" s="108">
        <v>257</v>
      </c>
      <c r="C18" s="109" t="s">
        <v>106</v>
      </c>
      <c r="D18" s="194" t="s">
        <v>130</v>
      </c>
      <c r="E18" s="109" t="s">
        <v>108</v>
      </c>
      <c r="F18" s="111" t="s">
        <v>131</v>
      </c>
      <c r="G18" s="112">
        <v>40.270000000000003</v>
      </c>
      <c r="H18" s="112">
        <v>7.26</v>
      </c>
      <c r="I18" s="143" t="s">
        <v>79</v>
      </c>
      <c r="J18" s="112">
        <f>IF(I18="SI", G18-H18,G18)</f>
        <v>33.010000000000005</v>
      </c>
      <c r="K18" s="195" t="s">
        <v>120</v>
      </c>
      <c r="L18" s="108">
        <v>2020</v>
      </c>
      <c r="M18" s="108">
        <v>2284</v>
      </c>
      <c r="N18" s="109" t="s">
        <v>106</v>
      </c>
      <c r="O18" s="111" t="s">
        <v>121</v>
      </c>
      <c r="P18" s="109" t="s">
        <v>122</v>
      </c>
      <c r="Q18" s="109" t="s">
        <v>122</v>
      </c>
      <c r="R18" s="108" t="s">
        <v>96</v>
      </c>
      <c r="S18" s="111" t="s">
        <v>97</v>
      </c>
      <c r="T18" s="108">
        <v>1070103</v>
      </c>
      <c r="U18" s="108">
        <v>2560</v>
      </c>
      <c r="V18" s="108">
        <v>1835</v>
      </c>
      <c r="W18" s="108">
        <v>1</v>
      </c>
      <c r="X18" s="113">
        <v>2020</v>
      </c>
      <c r="Y18" s="113">
        <v>10</v>
      </c>
      <c r="Z18" s="113">
        <v>0</v>
      </c>
      <c r="AA18" s="114" t="s">
        <v>113</v>
      </c>
      <c r="AB18" s="108">
        <v>562</v>
      </c>
      <c r="AC18" s="109" t="s">
        <v>113</v>
      </c>
      <c r="AD18" s="196" t="s">
        <v>123</v>
      </c>
      <c r="AE18" s="196" t="s">
        <v>115</v>
      </c>
      <c r="AF18" s="197">
        <f>AE18-AD18</f>
        <v>-17</v>
      </c>
      <c r="AG18" s="198">
        <f>IF(AI18="SI", 0,J18)</f>
        <v>33.010000000000005</v>
      </c>
      <c r="AH18" s="199">
        <f>AG18*AF18</f>
        <v>-561.17000000000007</v>
      </c>
      <c r="AI18" s="200"/>
    </row>
    <row r="19" spans="1:35">
      <c r="A19" s="108">
        <v>2020</v>
      </c>
      <c r="B19" s="108">
        <v>258</v>
      </c>
      <c r="C19" s="109" t="s">
        <v>106</v>
      </c>
      <c r="D19" s="194" t="s">
        <v>132</v>
      </c>
      <c r="E19" s="109" t="s">
        <v>108</v>
      </c>
      <c r="F19" s="111" t="s">
        <v>133</v>
      </c>
      <c r="G19" s="112">
        <v>55.91</v>
      </c>
      <c r="H19" s="112">
        <v>10.08</v>
      </c>
      <c r="I19" s="143" t="s">
        <v>79</v>
      </c>
      <c r="J19" s="112">
        <f>IF(I19="SI", G19-H19,G19)</f>
        <v>45.83</v>
      </c>
      <c r="K19" s="195" t="s">
        <v>120</v>
      </c>
      <c r="L19" s="108">
        <v>2020</v>
      </c>
      <c r="M19" s="108">
        <v>2286</v>
      </c>
      <c r="N19" s="109" t="s">
        <v>106</v>
      </c>
      <c r="O19" s="111" t="s">
        <v>121</v>
      </c>
      <c r="P19" s="109" t="s">
        <v>122</v>
      </c>
      <c r="Q19" s="109" t="s">
        <v>122</v>
      </c>
      <c r="R19" s="108" t="s">
        <v>96</v>
      </c>
      <c r="S19" s="111" t="s">
        <v>97</v>
      </c>
      <c r="T19" s="108">
        <v>1080203</v>
      </c>
      <c r="U19" s="108">
        <v>2890</v>
      </c>
      <c r="V19" s="108">
        <v>1937</v>
      </c>
      <c r="W19" s="108">
        <v>1</v>
      </c>
      <c r="X19" s="113">
        <v>2020</v>
      </c>
      <c r="Y19" s="113">
        <v>16</v>
      </c>
      <c r="Z19" s="113">
        <v>0</v>
      </c>
      <c r="AA19" s="114" t="s">
        <v>113</v>
      </c>
      <c r="AB19" s="108">
        <v>563</v>
      </c>
      <c r="AC19" s="109" t="s">
        <v>113</v>
      </c>
      <c r="AD19" s="196" t="s">
        <v>123</v>
      </c>
      <c r="AE19" s="196" t="s">
        <v>115</v>
      </c>
      <c r="AF19" s="197">
        <f>AE19-AD19</f>
        <v>-17</v>
      </c>
      <c r="AG19" s="198">
        <f>IF(AI19="SI", 0,J19)</f>
        <v>45.83</v>
      </c>
      <c r="AH19" s="199">
        <f>AG19*AF19</f>
        <v>-779.11</v>
      </c>
      <c r="AI19" s="200"/>
    </row>
    <row r="20" spans="1:35">
      <c r="A20" s="108">
        <v>2020</v>
      </c>
      <c r="B20" s="108">
        <v>259</v>
      </c>
      <c r="C20" s="109" t="s">
        <v>134</v>
      </c>
      <c r="D20" s="194" t="s">
        <v>135</v>
      </c>
      <c r="E20" s="109" t="s">
        <v>136</v>
      </c>
      <c r="F20" s="111" t="s">
        <v>137</v>
      </c>
      <c r="G20" s="112">
        <v>45.56</v>
      </c>
      <c r="H20" s="112">
        <v>4.1399999999999997</v>
      </c>
      <c r="I20" s="143" t="s">
        <v>79</v>
      </c>
      <c r="J20" s="112">
        <f>IF(I20="SI", G20-H20,G20)</f>
        <v>41.42</v>
      </c>
      <c r="K20" s="195" t="s">
        <v>84</v>
      </c>
      <c r="L20" s="108">
        <v>2020</v>
      </c>
      <c r="M20" s="108">
        <v>2096</v>
      </c>
      <c r="N20" s="109" t="s">
        <v>138</v>
      </c>
      <c r="O20" s="111" t="s">
        <v>139</v>
      </c>
      <c r="P20" s="109" t="s">
        <v>140</v>
      </c>
      <c r="Q20" s="109" t="s">
        <v>140</v>
      </c>
      <c r="R20" s="108" t="s">
        <v>96</v>
      </c>
      <c r="S20" s="111" t="s">
        <v>97</v>
      </c>
      <c r="T20" s="108">
        <v>1040203</v>
      </c>
      <c r="U20" s="108">
        <v>1570</v>
      </c>
      <c r="V20" s="108">
        <v>1366</v>
      </c>
      <c r="W20" s="108">
        <v>1</v>
      </c>
      <c r="X20" s="113">
        <v>2020</v>
      </c>
      <c r="Y20" s="113">
        <v>22</v>
      </c>
      <c r="Z20" s="113">
        <v>0</v>
      </c>
      <c r="AA20" s="114" t="s">
        <v>113</v>
      </c>
      <c r="AB20" s="108">
        <v>567</v>
      </c>
      <c r="AC20" s="109" t="s">
        <v>113</v>
      </c>
      <c r="AD20" s="196" t="s">
        <v>141</v>
      </c>
      <c r="AE20" s="196" t="s">
        <v>115</v>
      </c>
      <c r="AF20" s="197">
        <f>AE20-AD20</f>
        <v>-4</v>
      </c>
      <c r="AG20" s="198">
        <f>IF(AI20="SI", 0,J20)</f>
        <v>41.42</v>
      </c>
      <c r="AH20" s="199">
        <f>AG20*AF20</f>
        <v>-165.68</v>
      </c>
      <c r="AI20" s="200"/>
    </row>
    <row r="21" spans="1:35">
      <c r="A21" s="108">
        <v>2020</v>
      </c>
      <c r="B21" s="108">
        <v>260</v>
      </c>
      <c r="C21" s="109" t="s">
        <v>134</v>
      </c>
      <c r="D21" s="194" t="s">
        <v>142</v>
      </c>
      <c r="E21" s="109" t="s">
        <v>143</v>
      </c>
      <c r="F21" s="111" t="s">
        <v>144</v>
      </c>
      <c r="G21" s="112">
        <v>161.28</v>
      </c>
      <c r="H21" s="112">
        <v>27.28</v>
      </c>
      <c r="I21" s="143" t="s">
        <v>79</v>
      </c>
      <c r="J21" s="112">
        <f>IF(I21="SI", G21-H21,G21)</f>
        <v>134</v>
      </c>
      <c r="K21" s="195" t="s">
        <v>145</v>
      </c>
      <c r="L21" s="108">
        <v>2020</v>
      </c>
      <c r="M21" s="108">
        <v>2173</v>
      </c>
      <c r="N21" s="109" t="s">
        <v>146</v>
      </c>
      <c r="O21" s="111" t="s">
        <v>147</v>
      </c>
      <c r="P21" s="109" t="s">
        <v>148</v>
      </c>
      <c r="Q21" s="109" t="s">
        <v>148</v>
      </c>
      <c r="R21" s="108" t="s">
        <v>96</v>
      </c>
      <c r="S21" s="111" t="s">
        <v>97</v>
      </c>
      <c r="T21" s="108">
        <v>1040203</v>
      </c>
      <c r="U21" s="108">
        <v>1570</v>
      </c>
      <c r="V21" s="108">
        <v>1366</v>
      </c>
      <c r="W21" s="108">
        <v>1</v>
      </c>
      <c r="X21" s="113">
        <v>2020</v>
      </c>
      <c r="Y21" s="113">
        <v>111</v>
      </c>
      <c r="Z21" s="113">
        <v>0</v>
      </c>
      <c r="AA21" s="114" t="s">
        <v>113</v>
      </c>
      <c r="AB21" s="108">
        <v>568</v>
      </c>
      <c r="AC21" s="109" t="s">
        <v>113</v>
      </c>
      <c r="AD21" s="196" t="s">
        <v>149</v>
      </c>
      <c r="AE21" s="196" t="s">
        <v>115</v>
      </c>
      <c r="AF21" s="197">
        <f>AE21-AD21</f>
        <v>-10</v>
      </c>
      <c r="AG21" s="198">
        <f>IF(AI21="SI", 0,J21)</f>
        <v>134</v>
      </c>
      <c r="AH21" s="199">
        <f>AG21*AF21</f>
        <v>-1340</v>
      </c>
      <c r="AI21" s="200"/>
    </row>
    <row r="22" spans="1:35">
      <c r="A22" s="108">
        <v>2020</v>
      </c>
      <c r="B22" s="108">
        <v>261</v>
      </c>
      <c r="C22" s="109" t="s">
        <v>134</v>
      </c>
      <c r="D22" s="194" t="s">
        <v>150</v>
      </c>
      <c r="E22" s="109" t="s">
        <v>108</v>
      </c>
      <c r="F22" s="111" t="s">
        <v>151</v>
      </c>
      <c r="G22" s="112">
        <v>20.2</v>
      </c>
      <c r="H22" s="112">
        <v>3.64</v>
      </c>
      <c r="I22" s="143" t="s">
        <v>79</v>
      </c>
      <c r="J22" s="112">
        <f>IF(I22="SI", G22-H22,G22)</f>
        <v>16.559999999999999</v>
      </c>
      <c r="K22" s="195" t="s">
        <v>120</v>
      </c>
      <c r="L22" s="108">
        <v>2020</v>
      </c>
      <c r="M22" s="108">
        <v>2297</v>
      </c>
      <c r="N22" s="109" t="s">
        <v>152</v>
      </c>
      <c r="O22" s="111" t="s">
        <v>121</v>
      </c>
      <c r="P22" s="109" t="s">
        <v>122</v>
      </c>
      <c r="Q22" s="109" t="s">
        <v>122</v>
      </c>
      <c r="R22" s="108" t="s">
        <v>96</v>
      </c>
      <c r="S22" s="111" t="s">
        <v>97</v>
      </c>
      <c r="T22" s="108">
        <v>1100502</v>
      </c>
      <c r="U22" s="108">
        <v>4200</v>
      </c>
      <c r="V22" s="108">
        <v>1656</v>
      </c>
      <c r="W22" s="108">
        <v>1</v>
      </c>
      <c r="X22" s="113">
        <v>2020</v>
      </c>
      <c r="Y22" s="113">
        <v>9</v>
      </c>
      <c r="Z22" s="113">
        <v>0</v>
      </c>
      <c r="AA22" s="114" t="s">
        <v>113</v>
      </c>
      <c r="AB22" s="108">
        <v>564</v>
      </c>
      <c r="AC22" s="109" t="s">
        <v>113</v>
      </c>
      <c r="AD22" s="196" t="s">
        <v>123</v>
      </c>
      <c r="AE22" s="196" t="s">
        <v>115</v>
      </c>
      <c r="AF22" s="197">
        <f>AE22-AD22</f>
        <v>-17</v>
      </c>
      <c r="AG22" s="198">
        <f>IF(AI22="SI", 0,J22)</f>
        <v>16.559999999999999</v>
      </c>
      <c r="AH22" s="199">
        <f>AG22*AF22</f>
        <v>-281.52</v>
      </c>
      <c r="AI22" s="200"/>
    </row>
    <row r="23" spans="1:35">
      <c r="A23" s="108">
        <v>2020</v>
      </c>
      <c r="B23" s="108">
        <v>262</v>
      </c>
      <c r="C23" s="109" t="s">
        <v>134</v>
      </c>
      <c r="D23" s="194" t="s">
        <v>153</v>
      </c>
      <c r="E23" s="109" t="s">
        <v>108</v>
      </c>
      <c r="F23" s="111" t="s">
        <v>154</v>
      </c>
      <c r="G23" s="112">
        <v>12.88</v>
      </c>
      <c r="H23" s="112">
        <v>2.3199999999999998</v>
      </c>
      <c r="I23" s="143" t="s">
        <v>79</v>
      </c>
      <c r="J23" s="112">
        <f>IF(I23="SI", G23-H23,G23)</f>
        <v>10.56</v>
      </c>
      <c r="K23" s="195" t="s">
        <v>120</v>
      </c>
      <c r="L23" s="108">
        <v>2020</v>
      </c>
      <c r="M23" s="108">
        <v>2294</v>
      </c>
      <c r="N23" s="109" t="s">
        <v>152</v>
      </c>
      <c r="O23" s="111" t="s">
        <v>121</v>
      </c>
      <c r="P23" s="109" t="s">
        <v>122</v>
      </c>
      <c r="Q23" s="109" t="s">
        <v>122</v>
      </c>
      <c r="R23" s="108" t="s">
        <v>96</v>
      </c>
      <c r="S23" s="111" t="s">
        <v>97</v>
      </c>
      <c r="T23" s="108">
        <v>1100502</v>
      </c>
      <c r="U23" s="108">
        <v>4200</v>
      </c>
      <c r="V23" s="108">
        <v>1656</v>
      </c>
      <c r="W23" s="108">
        <v>1</v>
      </c>
      <c r="X23" s="113">
        <v>2020</v>
      </c>
      <c r="Y23" s="113">
        <v>9</v>
      </c>
      <c r="Z23" s="113">
        <v>0</v>
      </c>
      <c r="AA23" s="114" t="s">
        <v>113</v>
      </c>
      <c r="AB23" s="108">
        <v>564</v>
      </c>
      <c r="AC23" s="109" t="s">
        <v>113</v>
      </c>
      <c r="AD23" s="196" t="s">
        <v>123</v>
      </c>
      <c r="AE23" s="196" t="s">
        <v>115</v>
      </c>
      <c r="AF23" s="197">
        <f>AE23-AD23</f>
        <v>-17</v>
      </c>
      <c r="AG23" s="198">
        <f>IF(AI23="SI", 0,J23)</f>
        <v>10.56</v>
      </c>
      <c r="AH23" s="199">
        <f>AG23*AF23</f>
        <v>-179.52</v>
      </c>
      <c r="AI23" s="200"/>
    </row>
    <row r="24" spans="1:35">
      <c r="A24" s="108">
        <v>2020</v>
      </c>
      <c r="B24" s="108">
        <v>263</v>
      </c>
      <c r="C24" s="109" t="s">
        <v>134</v>
      </c>
      <c r="D24" s="194" t="s">
        <v>155</v>
      </c>
      <c r="E24" s="109" t="s">
        <v>108</v>
      </c>
      <c r="F24" s="111" t="s">
        <v>156</v>
      </c>
      <c r="G24" s="112">
        <v>111.53</v>
      </c>
      <c r="H24" s="112">
        <v>20.11</v>
      </c>
      <c r="I24" s="143" t="s">
        <v>79</v>
      </c>
      <c r="J24" s="112">
        <f>IF(I24="SI", G24-H24,G24)</f>
        <v>91.42</v>
      </c>
      <c r="K24" s="195" t="s">
        <v>120</v>
      </c>
      <c r="L24" s="108">
        <v>2020</v>
      </c>
      <c r="M24" s="108">
        <v>2292</v>
      </c>
      <c r="N24" s="109" t="s">
        <v>152</v>
      </c>
      <c r="O24" s="111" t="s">
        <v>121</v>
      </c>
      <c r="P24" s="109" t="s">
        <v>122</v>
      </c>
      <c r="Q24" s="109" t="s">
        <v>122</v>
      </c>
      <c r="R24" s="108" t="s">
        <v>96</v>
      </c>
      <c r="S24" s="111" t="s">
        <v>97</v>
      </c>
      <c r="T24" s="108">
        <v>1010203</v>
      </c>
      <c r="U24" s="108">
        <v>140</v>
      </c>
      <c r="V24" s="108">
        <v>1043</v>
      </c>
      <c r="W24" s="108">
        <v>1</v>
      </c>
      <c r="X24" s="113">
        <v>2020</v>
      </c>
      <c r="Y24" s="113">
        <v>12</v>
      </c>
      <c r="Z24" s="113">
        <v>0</v>
      </c>
      <c r="AA24" s="114" t="s">
        <v>113</v>
      </c>
      <c r="AB24" s="108">
        <v>558</v>
      </c>
      <c r="AC24" s="109" t="s">
        <v>113</v>
      </c>
      <c r="AD24" s="196" t="s">
        <v>123</v>
      </c>
      <c r="AE24" s="196" t="s">
        <v>115</v>
      </c>
      <c r="AF24" s="197">
        <f>AE24-AD24</f>
        <v>-17</v>
      </c>
      <c r="AG24" s="198">
        <f>IF(AI24="SI", 0,J24)</f>
        <v>91.42</v>
      </c>
      <c r="AH24" s="199">
        <f>AG24*AF24</f>
        <v>-1554.14</v>
      </c>
      <c r="AI24" s="200"/>
    </row>
    <row r="25" spans="1:35">
      <c r="A25" s="108">
        <v>2020</v>
      </c>
      <c r="B25" s="108">
        <v>264</v>
      </c>
      <c r="C25" s="109" t="s">
        <v>134</v>
      </c>
      <c r="D25" s="194" t="s">
        <v>157</v>
      </c>
      <c r="E25" s="109" t="s">
        <v>108</v>
      </c>
      <c r="F25" s="111" t="s">
        <v>158</v>
      </c>
      <c r="G25" s="112">
        <v>44.24</v>
      </c>
      <c r="H25" s="112">
        <v>7.98</v>
      </c>
      <c r="I25" s="143" t="s">
        <v>79</v>
      </c>
      <c r="J25" s="112">
        <f>IF(I25="SI", G25-H25,G25)</f>
        <v>36.260000000000005</v>
      </c>
      <c r="K25" s="195" t="s">
        <v>120</v>
      </c>
      <c r="L25" s="108">
        <v>2020</v>
      </c>
      <c r="M25" s="108">
        <v>2293</v>
      </c>
      <c r="N25" s="109" t="s">
        <v>152</v>
      </c>
      <c r="O25" s="111" t="s">
        <v>121</v>
      </c>
      <c r="P25" s="109" t="s">
        <v>122</v>
      </c>
      <c r="Q25" s="109" t="s">
        <v>122</v>
      </c>
      <c r="R25" s="108" t="s">
        <v>96</v>
      </c>
      <c r="S25" s="111" t="s">
        <v>97</v>
      </c>
      <c r="T25" s="108">
        <v>1110203</v>
      </c>
      <c r="U25" s="108">
        <v>4430</v>
      </c>
      <c r="V25" s="108">
        <v>2120</v>
      </c>
      <c r="W25" s="108">
        <v>1</v>
      </c>
      <c r="X25" s="113">
        <v>2020</v>
      </c>
      <c r="Y25" s="113">
        <v>13</v>
      </c>
      <c r="Z25" s="113">
        <v>0</v>
      </c>
      <c r="AA25" s="114" t="s">
        <v>113</v>
      </c>
      <c r="AB25" s="108">
        <v>565</v>
      </c>
      <c r="AC25" s="109" t="s">
        <v>113</v>
      </c>
      <c r="AD25" s="196" t="s">
        <v>123</v>
      </c>
      <c r="AE25" s="196" t="s">
        <v>115</v>
      </c>
      <c r="AF25" s="197">
        <f>AE25-AD25</f>
        <v>-17</v>
      </c>
      <c r="AG25" s="198">
        <f>IF(AI25="SI", 0,J25)</f>
        <v>36.260000000000005</v>
      </c>
      <c r="AH25" s="199">
        <f>AG25*AF25</f>
        <v>-616.42000000000007</v>
      </c>
      <c r="AI25" s="200"/>
    </row>
    <row r="26" spans="1:35">
      <c r="A26" s="108">
        <v>2020</v>
      </c>
      <c r="B26" s="108">
        <v>265</v>
      </c>
      <c r="C26" s="109" t="s">
        <v>134</v>
      </c>
      <c r="D26" s="194" t="s">
        <v>159</v>
      </c>
      <c r="E26" s="109" t="s">
        <v>108</v>
      </c>
      <c r="F26" s="111" t="s">
        <v>160</v>
      </c>
      <c r="G26" s="112">
        <v>19.3</v>
      </c>
      <c r="H26" s="112">
        <v>3.48</v>
      </c>
      <c r="I26" s="143" t="s">
        <v>79</v>
      </c>
      <c r="J26" s="112">
        <f>IF(I26="SI", G26-H26,G26)</f>
        <v>15.82</v>
      </c>
      <c r="K26" s="195" t="s">
        <v>84</v>
      </c>
      <c r="L26" s="108">
        <v>2020</v>
      </c>
      <c r="M26" s="108">
        <v>2295</v>
      </c>
      <c r="N26" s="109" t="s">
        <v>152</v>
      </c>
      <c r="O26" s="111" t="s">
        <v>121</v>
      </c>
      <c r="P26" s="109" t="s">
        <v>122</v>
      </c>
      <c r="Q26" s="109" t="s">
        <v>122</v>
      </c>
      <c r="R26" s="108" t="s">
        <v>96</v>
      </c>
      <c r="S26" s="111" t="s">
        <v>97</v>
      </c>
      <c r="T26" s="108">
        <v>1110203</v>
      </c>
      <c r="U26" s="108">
        <v>4430</v>
      </c>
      <c r="V26" s="108">
        <v>2123</v>
      </c>
      <c r="W26" s="108">
        <v>2</v>
      </c>
      <c r="X26" s="113">
        <v>2020</v>
      </c>
      <c r="Y26" s="113">
        <v>15</v>
      </c>
      <c r="Z26" s="113">
        <v>0</v>
      </c>
      <c r="AA26" s="114" t="s">
        <v>113</v>
      </c>
      <c r="AB26" s="108">
        <v>566</v>
      </c>
      <c r="AC26" s="109" t="s">
        <v>113</v>
      </c>
      <c r="AD26" s="196" t="s">
        <v>123</v>
      </c>
      <c r="AE26" s="196" t="s">
        <v>115</v>
      </c>
      <c r="AF26" s="197">
        <f>AE26-AD26</f>
        <v>-17</v>
      </c>
      <c r="AG26" s="198">
        <f>IF(AI26="SI", 0,J26)</f>
        <v>15.82</v>
      </c>
      <c r="AH26" s="199">
        <f>AG26*AF26</f>
        <v>-268.94</v>
      </c>
      <c r="AI26" s="200"/>
    </row>
    <row r="27" spans="1:35">
      <c r="A27" s="108">
        <v>2020</v>
      </c>
      <c r="B27" s="108">
        <v>266</v>
      </c>
      <c r="C27" s="109" t="s">
        <v>134</v>
      </c>
      <c r="D27" s="194" t="s">
        <v>161</v>
      </c>
      <c r="E27" s="109" t="s">
        <v>134</v>
      </c>
      <c r="F27" s="111" t="s">
        <v>162</v>
      </c>
      <c r="G27" s="112">
        <v>915</v>
      </c>
      <c r="H27" s="112">
        <v>165</v>
      </c>
      <c r="I27" s="143" t="s">
        <v>79</v>
      </c>
      <c r="J27" s="112">
        <f>IF(I27="SI", G27-H27,G27)</f>
        <v>750</v>
      </c>
      <c r="K27" s="195" t="s">
        <v>163</v>
      </c>
      <c r="L27" s="108">
        <v>2020</v>
      </c>
      <c r="M27" s="108">
        <v>2326</v>
      </c>
      <c r="N27" s="109" t="s">
        <v>134</v>
      </c>
      <c r="O27" s="111" t="s">
        <v>164</v>
      </c>
      <c r="P27" s="109" t="s">
        <v>165</v>
      </c>
      <c r="Q27" s="109" t="s">
        <v>165</v>
      </c>
      <c r="R27" s="108" t="s">
        <v>166</v>
      </c>
      <c r="S27" s="111" t="s">
        <v>167</v>
      </c>
      <c r="T27" s="108">
        <v>1010203</v>
      </c>
      <c r="U27" s="108">
        <v>140</v>
      </c>
      <c r="V27" s="108">
        <v>1049</v>
      </c>
      <c r="W27" s="108">
        <v>1</v>
      </c>
      <c r="X27" s="113">
        <v>2020</v>
      </c>
      <c r="Y27" s="113">
        <v>182</v>
      </c>
      <c r="Z27" s="113">
        <v>0</v>
      </c>
      <c r="AA27" s="114" t="s">
        <v>113</v>
      </c>
      <c r="AB27" s="108">
        <v>551</v>
      </c>
      <c r="AC27" s="109" t="s">
        <v>113</v>
      </c>
      <c r="AD27" s="196" t="s">
        <v>168</v>
      </c>
      <c r="AE27" s="196" t="s">
        <v>115</v>
      </c>
      <c r="AF27" s="197">
        <f>AE27-AD27</f>
        <v>-21</v>
      </c>
      <c r="AG27" s="198">
        <f>IF(AI27="SI", 0,J27)</f>
        <v>750</v>
      </c>
      <c r="AH27" s="199">
        <f>AG27*AF27</f>
        <v>-15750</v>
      </c>
      <c r="AI27" s="200"/>
    </row>
    <row r="28" spans="1:35">
      <c r="A28" s="108">
        <v>2020</v>
      </c>
      <c r="B28" s="108">
        <v>267</v>
      </c>
      <c r="C28" s="109" t="s">
        <v>169</v>
      </c>
      <c r="D28" s="194" t="s">
        <v>170</v>
      </c>
      <c r="E28" s="109" t="s">
        <v>171</v>
      </c>
      <c r="F28" s="111" t="s">
        <v>172</v>
      </c>
      <c r="G28" s="112">
        <v>401.59</v>
      </c>
      <c r="H28" s="112">
        <v>72.42</v>
      </c>
      <c r="I28" s="143" t="s">
        <v>79</v>
      </c>
      <c r="J28" s="112">
        <f>IF(I28="SI", G28-H28,G28)</f>
        <v>329.16999999999996</v>
      </c>
      <c r="K28" s="195" t="s">
        <v>173</v>
      </c>
      <c r="L28" s="108">
        <v>2020</v>
      </c>
      <c r="M28" s="108">
        <v>2337</v>
      </c>
      <c r="N28" s="109" t="s">
        <v>174</v>
      </c>
      <c r="O28" s="111" t="s">
        <v>175</v>
      </c>
      <c r="P28" s="109" t="s">
        <v>176</v>
      </c>
      <c r="Q28" s="109" t="s">
        <v>176</v>
      </c>
      <c r="R28" s="108" t="s">
        <v>96</v>
      </c>
      <c r="S28" s="111" t="s">
        <v>97</v>
      </c>
      <c r="T28" s="108">
        <v>1010203</v>
      </c>
      <c r="U28" s="108">
        <v>140</v>
      </c>
      <c r="V28" s="108">
        <v>1043</v>
      </c>
      <c r="W28" s="108">
        <v>2</v>
      </c>
      <c r="X28" s="113">
        <v>2020</v>
      </c>
      <c r="Y28" s="113">
        <v>19</v>
      </c>
      <c r="Z28" s="113">
        <v>0</v>
      </c>
      <c r="AA28" s="114" t="s">
        <v>114</v>
      </c>
      <c r="AB28" s="108">
        <v>651</v>
      </c>
      <c r="AC28" s="109" t="s">
        <v>114</v>
      </c>
      <c r="AD28" s="196" t="s">
        <v>177</v>
      </c>
      <c r="AE28" s="196" t="s">
        <v>114</v>
      </c>
      <c r="AF28" s="197">
        <f>AE28-AD28</f>
        <v>-6</v>
      </c>
      <c r="AG28" s="198">
        <f>IF(AI28="SI", 0,J28)</f>
        <v>329.16999999999996</v>
      </c>
      <c r="AH28" s="199">
        <f>AG28*AF28</f>
        <v>-1975.0199999999998</v>
      </c>
      <c r="AI28" s="200"/>
    </row>
    <row r="29" spans="1:35">
      <c r="A29" s="108">
        <v>2020</v>
      </c>
      <c r="B29" s="108">
        <v>268</v>
      </c>
      <c r="C29" s="109" t="s">
        <v>169</v>
      </c>
      <c r="D29" s="194" t="s">
        <v>178</v>
      </c>
      <c r="E29" s="109" t="s">
        <v>171</v>
      </c>
      <c r="F29" s="111" t="s">
        <v>179</v>
      </c>
      <c r="G29" s="112">
        <v>375.75</v>
      </c>
      <c r="H29" s="112">
        <v>67.760000000000005</v>
      </c>
      <c r="I29" s="143" t="s">
        <v>79</v>
      </c>
      <c r="J29" s="112">
        <f>IF(I29="SI", G29-H29,G29)</f>
        <v>307.99</v>
      </c>
      <c r="K29" s="195" t="s">
        <v>180</v>
      </c>
      <c r="L29" s="108">
        <v>2020</v>
      </c>
      <c r="M29" s="108">
        <v>2336</v>
      </c>
      <c r="N29" s="109" t="s">
        <v>174</v>
      </c>
      <c r="O29" s="111" t="s">
        <v>181</v>
      </c>
      <c r="P29" s="109" t="s">
        <v>182</v>
      </c>
      <c r="Q29" s="109" t="s">
        <v>183</v>
      </c>
      <c r="R29" s="108" t="s">
        <v>96</v>
      </c>
      <c r="S29" s="111" t="s">
        <v>97</v>
      </c>
      <c r="T29" s="108">
        <v>1080203</v>
      </c>
      <c r="U29" s="108">
        <v>2890</v>
      </c>
      <c r="V29" s="108">
        <v>1937</v>
      </c>
      <c r="W29" s="108">
        <v>1</v>
      </c>
      <c r="X29" s="113">
        <v>2020</v>
      </c>
      <c r="Y29" s="113">
        <v>3</v>
      </c>
      <c r="Z29" s="113">
        <v>0</v>
      </c>
      <c r="AA29" s="114" t="s">
        <v>113</v>
      </c>
      <c r="AB29" s="108">
        <v>552</v>
      </c>
      <c r="AC29" s="109" t="s">
        <v>113</v>
      </c>
      <c r="AD29" s="196" t="s">
        <v>177</v>
      </c>
      <c r="AE29" s="196" t="s">
        <v>115</v>
      </c>
      <c r="AF29" s="197">
        <f>AE29-AD29</f>
        <v>-22</v>
      </c>
      <c r="AG29" s="198">
        <f>IF(AI29="SI", 0,J29)</f>
        <v>307.99</v>
      </c>
      <c r="AH29" s="199">
        <f>AG29*AF29</f>
        <v>-6775.7800000000007</v>
      </c>
      <c r="AI29" s="200"/>
    </row>
    <row r="30" spans="1:35">
      <c r="A30" s="108">
        <v>2020</v>
      </c>
      <c r="B30" s="108">
        <v>269</v>
      </c>
      <c r="C30" s="109" t="s">
        <v>184</v>
      </c>
      <c r="D30" s="194" t="s">
        <v>185</v>
      </c>
      <c r="E30" s="109" t="s">
        <v>171</v>
      </c>
      <c r="F30" s="111" t="s">
        <v>186</v>
      </c>
      <c r="G30" s="112">
        <v>52.91</v>
      </c>
      <c r="H30" s="112">
        <v>9.5399999999999991</v>
      </c>
      <c r="I30" s="143" t="s">
        <v>79</v>
      </c>
      <c r="J30" s="112">
        <f>IF(I30="SI", G30-H30,G30)</f>
        <v>43.37</v>
      </c>
      <c r="K30" s="195" t="s">
        <v>187</v>
      </c>
      <c r="L30" s="108">
        <v>2020</v>
      </c>
      <c r="M30" s="108">
        <v>2369</v>
      </c>
      <c r="N30" s="109" t="s">
        <v>184</v>
      </c>
      <c r="O30" s="111" t="s">
        <v>188</v>
      </c>
      <c r="P30" s="109" t="s">
        <v>189</v>
      </c>
      <c r="Q30" s="109" t="s">
        <v>190</v>
      </c>
      <c r="R30" s="108" t="s">
        <v>96</v>
      </c>
      <c r="S30" s="111" t="s">
        <v>97</v>
      </c>
      <c r="T30" s="108">
        <v>1030102</v>
      </c>
      <c r="U30" s="108">
        <v>1120</v>
      </c>
      <c r="V30" s="108">
        <v>1270</v>
      </c>
      <c r="W30" s="108">
        <v>1</v>
      </c>
      <c r="X30" s="113">
        <v>2020</v>
      </c>
      <c r="Y30" s="113">
        <v>1</v>
      </c>
      <c r="Z30" s="113">
        <v>0</v>
      </c>
      <c r="AA30" s="114" t="s">
        <v>113</v>
      </c>
      <c r="AB30" s="108">
        <v>556</v>
      </c>
      <c r="AC30" s="109" t="s">
        <v>113</v>
      </c>
      <c r="AD30" s="196" t="s">
        <v>191</v>
      </c>
      <c r="AE30" s="196" t="s">
        <v>115</v>
      </c>
      <c r="AF30" s="197">
        <f>AE30-AD30</f>
        <v>-25</v>
      </c>
      <c r="AG30" s="198">
        <f>IF(AI30="SI", 0,J30)</f>
        <v>43.37</v>
      </c>
      <c r="AH30" s="199">
        <f>AG30*AF30</f>
        <v>-1084.25</v>
      </c>
      <c r="AI30" s="200"/>
    </row>
    <row r="31" spans="1:35">
      <c r="A31" s="108">
        <v>2020</v>
      </c>
      <c r="B31" s="108">
        <v>270</v>
      </c>
      <c r="C31" s="109" t="s">
        <v>184</v>
      </c>
      <c r="D31" s="194" t="s">
        <v>192</v>
      </c>
      <c r="E31" s="109" t="s">
        <v>171</v>
      </c>
      <c r="F31" s="111" t="s">
        <v>193</v>
      </c>
      <c r="G31" s="112">
        <v>229.5</v>
      </c>
      <c r="H31" s="112">
        <v>20.86</v>
      </c>
      <c r="I31" s="143" t="s">
        <v>79</v>
      </c>
      <c r="J31" s="112">
        <f>IF(I31="SI", G31-H31,G31)</f>
        <v>208.64</v>
      </c>
      <c r="K31" s="195" t="s">
        <v>84</v>
      </c>
      <c r="L31" s="108">
        <v>2020</v>
      </c>
      <c r="M31" s="108">
        <v>2368</v>
      </c>
      <c r="N31" s="109" t="s">
        <v>184</v>
      </c>
      <c r="O31" s="111" t="s">
        <v>194</v>
      </c>
      <c r="P31" s="109" t="s">
        <v>195</v>
      </c>
      <c r="Q31" s="109" t="s">
        <v>195</v>
      </c>
      <c r="R31" s="108" t="s">
        <v>96</v>
      </c>
      <c r="S31" s="111" t="s">
        <v>97</v>
      </c>
      <c r="T31" s="108">
        <v>1010203</v>
      </c>
      <c r="U31" s="108">
        <v>140</v>
      </c>
      <c r="V31" s="108">
        <v>1046</v>
      </c>
      <c r="W31" s="108">
        <v>1</v>
      </c>
      <c r="X31" s="113">
        <v>2020</v>
      </c>
      <c r="Y31" s="113">
        <v>27</v>
      </c>
      <c r="Z31" s="113">
        <v>0</v>
      </c>
      <c r="AA31" s="114" t="s">
        <v>113</v>
      </c>
      <c r="AB31" s="108">
        <v>557</v>
      </c>
      <c r="AC31" s="109" t="s">
        <v>113</v>
      </c>
      <c r="AD31" s="196" t="s">
        <v>191</v>
      </c>
      <c r="AE31" s="196" t="s">
        <v>115</v>
      </c>
      <c r="AF31" s="197">
        <f>AE31-AD31</f>
        <v>-25</v>
      </c>
      <c r="AG31" s="198">
        <f>IF(AI31="SI", 0,J31)</f>
        <v>208.64</v>
      </c>
      <c r="AH31" s="199">
        <f>AG31*AF31</f>
        <v>-5216</v>
      </c>
      <c r="AI31" s="200"/>
    </row>
    <row r="32" spans="1:35">
      <c r="A32" s="108">
        <v>2020</v>
      </c>
      <c r="B32" s="108">
        <v>271</v>
      </c>
      <c r="C32" s="109" t="s">
        <v>196</v>
      </c>
      <c r="D32" s="194" t="s">
        <v>197</v>
      </c>
      <c r="E32" s="109" t="s">
        <v>184</v>
      </c>
      <c r="F32" s="111" t="s">
        <v>198</v>
      </c>
      <c r="G32" s="112">
        <v>85.4</v>
      </c>
      <c r="H32" s="112">
        <v>15.4</v>
      </c>
      <c r="I32" s="143" t="s">
        <v>79</v>
      </c>
      <c r="J32" s="112">
        <f>IF(I32="SI", G32-H32,G32)</f>
        <v>70</v>
      </c>
      <c r="K32" s="195" t="s">
        <v>199</v>
      </c>
      <c r="L32" s="108">
        <v>2020</v>
      </c>
      <c r="M32" s="108">
        <v>2385</v>
      </c>
      <c r="N32" s="109" t="s">
        <v>184</v>
      </c>
      <c r="O32" s="111" t="s">
        <v>200</v>
      </c>
      <c r="P32" s="109" t="s">
        <v>201</v>
      </c>
      <c r="Q32" s="109" t="s">
        <v>84</v>
      </c>
      <c r="R32" s="108" t="s">
        <v>96</v>
      </c>
      <c r="S32" s="111" t="s">
        <v>97</v>
      </c>
      <c r="T32" s="108">
        <v>1010203</v>
      </c>
      <c r="U32" s="108">
        <v>140</v>
      </c>
      <c r="V32" s="108">
        <v>1053</v>
      </c>
      <c r="W32" s="108">
        <v>1</v>
      </c>
      <c r="X32" s="113">
        <v>2020</v>
      </c>
      <c r="Y32" s="113">
        <v>194</v>
      </c>
      <c r="Z32" s="113">
        <v>0</v>
      </c>
      <c r="AA32" s="114" t="s">
        <v>113</v>
      </c>
      <c r="AB32" s="108">
        <v>555</v>
      </c>
      <c r="AC32" s="109" t="s">
        <v>113</v>
      </c>
      <c r="AD32" s="196" t="s">
        <v>191</v>
      </c>
      <c r="AE32" s="196" t="s">
        <v>115</v>
      </c>
      <c r="AF32" s="197">
        <f>AE32-AD32</f>
        <v>-25</v>
      </c>
      <c r="AG32" s="198">
        <f>IF(AI32="SI", 0,J32)</f>
        <v>70</v>
      </c>
      <c r="AH32" s="199">
        <f>AG32*AF32</f>
        <v>-1750</v>
      </c>
      <c r="AI32" s="200"/>
    </row>
    <row r="33" spans="1:35">
      <c r="A33" s="108">
        <v>2020</v>
      </c>
      <c r="B33" s="108">
        <v>272</v>
      </c>
      <c r="C33" s="109" t="s">
        <v>202</v>
      </c>
      <c r="D33" s="194" t="s">
        <v>203</v>
      </c>
      <c r="E33" s="109" t="s">
        <v>174</v>
      </c>
      <c r="F33" s="111"/>
      <c r="G33" s="112">
        <v>46.45</v>
      </c>
      <c r="H33" s="112">
        <v>8.3800000000000008</v>
      </c>
      <c r="I33" s="143" t="s">
        <v>79</v>
      </c>
      <c r="J33" s="112">
        <f>IF(I33="SI", G33-H33,G33)</f>
        <v>38.07</v>
      </c>
      <c r="K33" s="195" t="s">
        <v>204</v>
      </c>
      <c r="L33" s="108">
        <v>2020</v>
      </c>
      <c r="M33" s="108">
        <v>2367</v>
      </c>
      <c r="N33" s="109" t="s">
        <v>184</v>
      </c>
      <c r="O33" s="111" t="s">
        <v>205</v>
      </c>
      <c r="P33" s="109" t="s">
        <v>206</v>
      </c>
      <c r="Q33" s="109" t="s">
        <v>206</v>
      </c>
      <c r="R33" s="108" t="s">
        <v>96</v>
      </c>
      <c r="S33" s="111" t="s">
        <v>97</v>
      </c>
      <c r="T33" s="108">
        <v>1040103</v>
      </c>
      <c r="U33" s="108">
        <v>1460</v>
      </c>
      <c r="V33" s="108">
        <v>1341</v>
      </c>
      <c r="W33" s="108">
        <v>1</v>
      </c>
      <c r="X33" s="113">
        <v>2020</v>
      </c>
      <c r="Y33" s="113">
        <v>36</v>
      </c>
      <c r="Z33" s="113">
        <v>0</v>
      </c>
      <c r="AA33" s="114" t="s">
        <v>105</v>
      </c>
      <c r="AB33" s="108">
        <v>624</v>
      </c>
      <c r="AC33" s="109" t="s">
        <v>105</v>
      </c>
      <c r="AD33" s="196" t="s">
        <v>191</v>
      </c>
      <c r="AE33" s="196" t="s">
        <v>100</v>
      </c>
      <c r="AF33" s="197">
        <f>AE33-AD33</f>
        <v>-13</v>
      </c>
      <c r="AG33" s="198">
        <f>IF(AI33="SI", 0,J33)</f>
        <v>38.07</v>
      </c>
      <c r="AH33" s="199">
        <f>AG33*AF33</f>
        <v>-494.91</v>
      </c>
      <c r="AI33" s="200"/>
    </row>
    <row r="34" spans="1:35">
      <c r="A34" s="108">
        <v>2020</v>
      </c>
      <c r="B34" s="108">
        <v>272</v>
      </c>
      <c r="C34" s="109" t="s">
        <v>202</v>
      </c>
      <c r="D34" s="194" t="s">
        <v>203</v>
      </c>
      <c r="E34" s="109" t="s">
        <v>174</v>
      </c>
      <c r="F34" s="111"/>
      <c r="G34" s="112">
        <v>23.85</v>
      </c>
      <c r="H34" s="112">
        <v>4.3</v>
      </c>
      <c r="I34" s="143" t="s">
        <v>79</v>
      </c>
      <c r="J34" s="112">
        <f>IF(I34="SI", G34-H34,G34)</f>
        <v>19.55</v>
      </c>
      <c r="K34" s="195" t="s">
        <v>204</v>
      </c>
      <c r="L34" s="108">
        <v>2020</v>
      </c>
      <c r="M34" s="108">
        <v>2367</v>
      </c>
      <c r="N34" s="109" t="s">
        <v>184</v>
      </c>
      <c r="O34" s="111" t="s">
        <v>205</v>
      </c>
      <c r="P34" s="109" t="s">
        <v>206</v>
      </c>
      <c r="Q34" s="109" t="s">
        <v>206</v>
      </c>
      <c r="R34" s="108" t="s">
        <v>96</v>
      </c>
      <c r="S34" s="111" t="s">
        <v>97</v>
      </c>
      <c r="T34" s="108">
        <v>1010503</v>
      </c>
      <c r="U34" s="108">
        <v>470</v>
      </c>
      <c r="V34" s="108">
        <v>1156</v>
      </c>
      <c r="W34" s="108">
        <v>2</v>
      </c>
      <c r="X34" s="113">
        <v>2020</v>
      </c>
      <c r="Y34" s="113">
        <v>35</v>
      </c>
      <c r="Z34" s="113">
        <v>0</v>
      </c>
      <c r="AA34" s="114" t="s">
        <v>105</v>
      </c>
      <c r="AB34" s="108">
        <v>623</v>
      </c>
      <c r="AC34" s="109" t="s">
        <v>105</v>
      </c>
      <c r="AD34" s="196" t="s">
        <v>191</v>
      </c>
      <c r="AE34" s="196" t="s">
        <v>207</v>
      </c>
      <c r="AF34" s="197">
        <f>AE34-AD34</f>
        <v>-12</v>
      </c>
      <c r="AG34" s="198">
        <f>IF(AI34="SI", 0,J34)</f>
        <v>19.55</v>
      </c>
      <c r="AH34" s="199">
        <f>AG34*AF34</f>
        <v>-234.60000000000002</v>
      </c>
      <c r="AI34" s="200"/>
    </row>
    <row r="35" spans="1:35">
      <c r="A35" s="108">
        <v>2020</v>
      </c>
      <c r="B35" s="108">
        <v>272</v>
      </c>
      <c r="C35" s="109" t="s">
        <v>202</v>
      </c>
      <c r="D35" s="194" t="s">
        <v>203</v>
      </c>
      <c r="E35" s="109" t="s">
        <v>174</v>
      </c>
      <c r="F35" s="111"/>
      <c r="G35" s="112">
        <v>50.22</v>
      </c>
      <c r="H35" s="112">
        <v>9.0500000000000007</v>
      </c>
      <c r="I35" s="143" t="s">
        <v>79</v>
      </c>
      <c r="J35" s="112">
        <f>IF(I35="SI", G35-H35,G35)</f>
        <v>41.17</v>
      </c>
      <c r="K35" s="195" t="s">
        <v>208</v>
      </c>
      <c r="L35" s="108">
        <v>2020</v>
      </c>
      <c r="M35" s="108">
        <v>2367</v>
      </c>
      <c r="N35" s="109" t="s">
        <v>184</v>
      </c>
      <c r="O35" s="111" t="s">
        <v>205</v>
      </c>
      <c r="P35" s="109" t="s">
        <v>206</v>
      </c>
      <c r="Q35" s="109" t="s">
        <v>206</v>
      </c>
      <c r="R35" s="108" t="s">
        <v>96</v>
      </c>
      <c r="S35" s="111" t="s">
        <v>97</v>
      </c>
      <c r="T35" s="108">
        <v>1040203</v>
      </c>
      <c r="U35" s="108">
        <v>1570</v>
      </c>
      <c r="V35" s="108">
        <v>1366</v>
      </c>
      <c r="W35" s="108">
        <v>1</v>
      </c>
      <c r="X35" s="113">
        <v>2020</v>
      </c>
      <c r="Y35" s="113">
        <v>37</v>
      </c>
      <c r="Z35" s="113">
        <v>0</v>
      </c>
      <c r="AA35" s="114" t="s">
        <v>105</v>
      </c>
      <c r="AB35" s="108">
        <v>625</v>
      </c>
      <c r="AC35" s="109" t="s">
        <v>105</v>
      </c>
      <c r="AD35" s="196" t="s">
        <v>191</v>
      </c>
      <c r="AE35" s="196" t="s">
        <v>100</v>
      </c>
      <c r="AF35" s="197">
        <f>AE35-AD35</f>
        <v>-13</v>
      </c>
      <c r="AG35" s="198">
        <f>IF(AI35="SI", 0,J35)</f>
        <v>41.17</v>
      </c>
      <c r="AH35" s="199">
        <f>AG35*AF35</f>
        <v>-535.21</v>
      </c>
      <c r="AI35" s="200"/>
    </row>
    <row r="36" spans="1:35">
      <c r="A36" s="108">
        <v>2020</v>
      </c>
      <c r="B36" s="108">
        <v>273</v>
      </c>
      <c r="C36" s="109" t="s">
        <v>202</v>
      </c>
      <c r="D36" s="194" t="s">
        <v>209</v>
      </c>
      <c r="E36" s="109" t="s">
        <v>171</v>
      </c>
      <c r="F36" s="111" t="s">
        <v>210</v>
      </c>
      <c r="G36" s="112">
        <v>470.79</v>
      </c>
      <c r="H36" s="112">
        <v>28.53</v>
      </c>
      <c r="I36" s="143" t="s">
        <v>79</v>
      </c>
      <c r="J36" s="112">
        <f>IF(I36="SI", G36-H36,G36)</f>
        <v>442.26</v>
      </c>
      <c r="K36" s="195" t="s">
        <v>211</v>
      </c>
      <c r="L36" s="108">
        <v>2020</v>
      </c>
      <c r="M36" s="108">
        <v>2404</v>
      </c>
      <c r="N36" s="109" t="s">
        <v>115</v>
      </c>
      <c r="O36" s="111" t="s">
        <v>212</v>
      </c>
      <c r="P36" s="109" t="s">
        <v>213</v>
      </c>
      <c r="Q36" s="109" t="s">
        <v>84</v>
      </c>
      <c r="R36" s="108" t="s">
        <v>96</v>
      </c>
      <c r="S36" s="111" t="s">
        <v>97</v>
      </c>
      <c r="T36" s="108">
        <v>1010403</v>
      </c>
      <c r="U36" s="108">
        <v>360</v>
      </c>
      <c r="V36" s="108">
        <v>1061</v>
      </c>
      <c r="W36" s="108">
        <v>2</v>
      </c>
      <c r="X36" s="113">
        <v>2020</v>
      </c>
      <c r="Y36" s="113">
        <v>238</v>
      </c>
      <c r="Z36" s="113">
        <v>0</v>
      </c>
      <c r="AA36" s="114" t="s">
        <v>105</v>
      </c>
      <c r="AB36" s="108">
        <v>626</v>
      </c>
      <c r="AC36" s="109" t="s">
        <v>105</v>
      </c>
      <c r="AD36" s="196" t="s">
        <v>214</v>
      </c>
      <c r="AE36" s="196" t="s">
        <v>100</v>
      </c>
      <c r="AF36" s="197">
        <f>AE36-AD36</f>
        <v>-17</v>
      </c>
      <c r="AG36" s="198">
        <f>IF(AI36="SI", 0,J36)</f>
        <v>442.26</v>
      </c>
      <c r="AH36" s="199">
        <f>AG36*AF36</f>
        <v>-7518.42</v>
      </c>
      <c r="AI36" s="200"/>
    </row>
    <row r="37" spans="1:35">
      <c r="A37" s="108">
        <v>2020</v>
      </c>
      <c r="B37" s="108">
        <v>274</v>
      </c>
      <c r="C37" s="109" t="s">
        <v>202</v>
      </c>
      <c r="D37" s="194" t="s">
        <v>215</v>
      </c>
      <c r="E37" s="109" t="s">
        <v>171</v>
      </c>
      <c r="F37" s="111" t="s">
        <v>92</v>
      </c>
      <c r="G37" s="112">
        <v>725.9</v>
      </c>
      <c r="H37" s="112">
        <v>130.9</v>
      </c>
      <c r="I37" s="143" t="s">
        <v>79</v>
      </c>
      <c r="J37" s="112">
        <f>IF(I37="SI", G37-H37,G37)</f>
        <v>595</v>
      </c>
      <c r="K37" s="195" t="s">
        <v>216</v>
      </c>
      <c r="L37" s="108">
        <v>2020</v>
      </c>
      <c r="M37" s="108">
        <v>2436</v>
      </c>
      <c r="N37" s="109" t="s">
        <v>202</v>
      </c>
      <c r="O37" s="111" t="s">
        <v>217</v>
      </c>
      <c r="P37" s="109" t="s">
        <v>218</v>
      </c>
      <c r="Q37" s="109" t="s">
        <v>218</v>
      </c>
      <c r="R37" s="108" t="s">
        <v>96</v>
      </c>
      <c r="S37" s="111" t="s">
        <v>97</v>
      </c>
      <c r="T37" s="108">
        <v>1010203</v>
      </c>
      <c r="U37" s="108">
        <v>140</v>
      </c>
      <c r="V37" s="108">
        <v>1043</v>
      </c>
      <c r="W37" s="108">
        <v>7</v>
      </c>
      <c r="X37" s="113">
        <v>2020</v>
      </c>
      <c r="Y37" s="113">
        <v>301</v>
      </c>
      <c r="Z37" s="113">
        <v>0</v>
      </c>
      <c r="AA37" s="114" t="s">
        <v>105</v>
      </c>
      <c r="AB37" s="108">
        <v>620</v>
      </c>
      <c r="AC37" s="109" t="s">
        <v>105</v>
      </c>
      <c r="AD37" s="196" t="s">
        <v>219</v>
      </c>
      <c r="AE37" s="196" t="s">
        <v>100</v>
      </c>
      <c r="AF37" s="197">
        <f>AE37-AD37</f>
        <v>-19</v>
      </c>
      <c r="AG37" s="198">
        <f>IF(AI37="SI", 0,J37)</f>
        <v>595</v>
      </c>
      <c r="AH37" s="199">
        <f>AG37*AF37</f>
        <v>-11305</v>
      </c>
      <c r="AI37" s="200"/>
    </row>
    <row r="38" spans="1:35">
      <c r="A38" s="108">
        <v>2020</v>
      </c>
      <c r="B38" s="108">
        <v>275</v>
      </c>
      <c r="C38" s="109" t="s">
        <v>202</v>
      </c>
      <c r="D38" s="194" t="s">
        <v>220</v>
      </c>
      <c r="E38" s="109" t="s">
        <v>174</v>
      </c>
      <c r="F38" s="111" t="s">
        <v>221</v>
      </c>
      <c r="G38" s="112">
        <v>97.6</v>
      </c>
      <c r="H38" s="112">
        <v>17.600000000000001</v>
      </c>
      <c r="I38" s="143" t="s">
        <v>79</v>
      </c>
      <c r="J38" s="112">
        <f>IF(I38="SI", G38-H38,G38)</f>
        <v>80</v>
      </c>
      <c r="K38" s="195" t="s">
        <v>222</v>
      </c>
      <c r="L38" s="108">
        <v>2020</v>
      </c>
      <c r="M38" s="108">
        <v>2405</v>
      </c>
      <c r="N38" s="109" t="s">
        <v>115</v>
      </c>
      <c r="O38" s="111" t="s">
        <v>223</v>
      </c>
      <c r="P38" s="109" t="s">
        <v>224</v>
      </c>
      <c r="Q38" s="109" t="s">
        <v>84</v>
      </c>
      <c r="R38" s="108" t="s">
        <v>96</v>
      </c>
      <c r="S38" s="111" t="s">
        <v>97</v>
      </c>
      <c r="T38" s="108">
        <v>1010203</v>
      </c>
      <c r="U38" s="108">
        <v>140</v>
      </c>
      <c r="V38" s="108">
        <v>1053</v>
      </c>
      <c r="W38" s="108">
        <v>2</v>
      </c>
      <c r="X38" s="113">
        <v>2020</v>
      </c>
      <c r="Y38" s="113">
        <v>172</v>
      </c>
      <c r="Z38" s="113">
        <v>0</v>
      </c>
      <c r="AA38" s="114" t="s">
        <v>84</v>
      </c>
      <c r="AB38" s="108">
        <v>0</v>
      </c>
      <c r="AC38" s="109" t="s">
        <v>202</v>
      </c>
      <c r="AD38" s="196" t="s">
        <v>214</v>
      </c>
      <c r="AE38" s="196" t="s">
        <v>202</v>
      </c>
      <c r="AF38" s="197">
        <f>AE38-AD38</f>
        <v>-28</v>
      </c>
      <c r="AG38" s="198">
        <f>IF(AI38="SI", 0,J38)</f>
        <v>80</v>
      </c>
      <c r="AH38" s="199">
        <f>AG38*AF38</f>
        <v>-2240</v>
      </c>
      <c r="AI38" s="200"/>
    </row>
    <row r="39" spans="1:35">
      <c r="A39" s="108">
        <v>2020</v>
      </c>
      <c r="B39" s="108">
        <v>276</v>
      </c>
      <c r="C39" s="109" t="s">
        <v>202</v>
      </c>
      <c r="D39" s="194" t="s">
        <v>225</v>
      </c>
      <c r="E39" s="109" t="s">
        <v>174</v>
      </c>
      <c r="F39" s="111" t="s">
        <v>226</v>
      </c>
      <c r="G39" s="112">
        <v>-97.6</v>
      </c>
      <c r="H39" s="112">
        <v>-17.600000000000001</v>
      </c>
      <c r="I39" s="143" t="s">
        <v>79</v>
      </c>
      <c r="J39" s="112">
        <f>IF(I39="SI", G39-H39,G39)</f>
        <v>-80</v>
      </c>
      <c r="K39" s="195" t="s">
        <v>222</v>
      </c>
      <c r="L39" s="108">
        <v>2020</v>
      </c>
      <c r="M39" s="108">
        <v>2406</v>
      </c>
      <c r="N39" s="109" t="s">
        <v>115</v>
      </c>
      <c r="O39" s="111" t="s">
        <v>223</v>
      </c>
      <c r="P39" s="109" t="s">
        <v>224</v>
      </c>
      <c r="Q39" s="109" t="s">
        <v>84</v>
      </c>
      <c r="R39" s="108" t="s">
        <v>96</v>
      </c>
      <c r="S39" s="111" t="s">
        <v>97</v>
      </c>
      <c r="T39" s="108">
        <v>1010203</v>
      </c>
      <c r="U39" s="108">
        <v>140</v>
      </c>
      <c r="V39" s="108">
        <v>1053</v>
      </c>
      <c r="W39" s="108">
        <v>2</v>
      </c>
      <c r="X39" s="113">
        <v>2020</v>
      </c>
      <c r="Y39" s="113">
        <v>172</v>
      </c>
      <c r="Z39" s="113">
        <v>0</v>
      </c>
      <c r="AA39" s="114" t="s">
        <v>84</v>
      </c>
      <c r="AB39" s="108">
        <v>0</v>
      </c>
      <c r="AC39" s="109" t="s">
        <v>202</v>
      </c>
      <c r="AD39" s="196" t="s">
        <v>214</v>
      </c>
      <c r="AE39" s="196" t="s">
        <v>202</v>
      </c>
      <c r="AF39" s="197">
        <f>AE39-AD39</f>
        <v>-28</v>
      </c>
      <c r="AG39" s="198">
        <f>IF(AI39="SI", 0,J39)</f>
        <v>-80</v>
      </c>
      <c r="AH39" s="199">
        <f>AG39*AF39</f>
        <v>2240</v>
      </c>
      <c r="AI39" s="200"/>
    </row>
    <row r="40" spans="1:35">
      <c r="A40" s="108">
        <v>2020</v>
      </c>
      <c r="B40" s="108">
        <v>277</v>
      </c>
      <c r="C40" s="109" t="s">
        <v>202</v>
      </c>
      <c r="D40" s="194" t="s">
        <v>227</v>
      </c>
      <c r="E40" s="109" t="s">
        <v>196</v>
      </c>
      <c r="F40" s="111" t="s">
        <v>228</v>
      </c>
      <c r="G40" s="112">
        <v>12053.6</v>
      </c>
      <c r="H40" s="112">
        <v>2173.6</v>
      </c>
      <c r="I40" s="143" t="s">
        <v>229</v>
      </c>
      <c r="J40" s="112">
        <f>IF(I40="SI", G40-H40,G40)</f>
        <v>12053.6</v>
      </c>
      <c r="K40" s="195" t="s">
        <v>230</v>
      </c>
      <c r="L40" s="108">
        <v>2020</v>
      </c>
      <c r="M40" s="108">
        <v>2389</v>
      </c>
      <c r="N40" s="109" t="s">
        <v>113</v>
      </c>
      <c r="O40" s="111" t="s">
        <v>231</v>
      </c>
      <c r="P40" s="109" t="s">
        <v>232</v>
      </c>
      <c r="Q40" s="109" t="s">
        <v>232</v>
      </c>
      <c r="R40" s="108" t="s">
        <v>85</v>
      </c>
      <c r="S40" s="111" t="s">
        <v>86</v>
      </c>
      <c r="T40" s="108">
        <v>2090106</v>
      </c>
      <c r="U40" s="108">
        <v>8580</v>
      </c>
      <c r="V40" s="108">
        <v>3256</v>
      </c>
      <c r="W40" s="108">
        <v>2</v>
      </c>
      <c r="X40" s="113">
        <v>2020</v>
      </c>
      <c r="Y40" s="113">
        <v>92</v>
      </c>
      <c r="Z40" s="113">
        <v>0</v>
      </c>
      <c r="AA40" s="114" t="s">
        <v>233</v>
      </c>
      <c r="AB40" s="108">
        <v>587</v>
      </c>
      <c r="AC40" s="109" t="s">
        <v>234</v>
      </c>
      <c r="AD40" s="196" t="s">
        <v>235</v>
      </c>
      <c r="AE40" s="196" t="s">
        <v>114</v>
      </c>
      <c r="AF40" s="197">
        <f>AE40-AD40</f>
        <v>-12</v>
      </c>
      <c r="AG40" s="198">
        <f>IF(AI40="SI", 0,J40)</f>
        <v>12053.6</v>
      </c>
      <c r="AH40" s="199">
        <f>AG40*AF40</f>
        <v>-144643.20000000001</v>
      </c>
      <c r="AI40" s="200"/>
    </row>
    <row r="41" spans="1:35">
      <c r="A41" s="108">
        <v>2020</v>
      </c>
      <c r="B41" s="108">
        <v>278</v>
      </c>
      <c r="C41" s="109" t="s">
        <v>236</v>
      </c>
      <c r="D41" s="194" t="s">
        <v>237</v>
      </c>
      <c r="E41" s="109" t="s">
        <v>171</v>
      </c>
      <c r="F41" s="111" t="s">
        <v>92</v>
      </c>
      <c r="G41" s="112">
        <v>3005.35</v>
      </c>
      <c r="H41" s="112">
        <v>279.64999999999998</v>
      </c>
      <c r="I41" s="143" t="s">
        <v>79</v>
      </c>
      <c r="J41" s="112">
        <f>IF(I41="SI", G41-H41,G41)</f>
        <v>2725.7</v>
      </c>
      <c r="K41" s="195" t="s">
        <v>84</v>
      </c>
      <c r="L41" s="108">
        <v>2020</v>
      </c>
      <c r="M41" s="108">
        <v>2460</v>
      </c>
      <c r="N41" s="109" t="s">
        <v>236</v>
      </c>
      <c r="O41" s="111" t="s">
        <v>238</v>
      </c>
      <c r="P41" s="109" t="s">
        <v>239</v>
      </c>
      <c r="Q41" s="109" t="s">
        <v>239</v>
      </c>
      <c r="R41" s="108" t="s">
        <v>96</v>
      </c>
      <c r="S41" s="111" t="s">
        <v>97</v>
      </c>
      <c r="T41" s="108">
        <v>1090503</v>
      </c>
      <c r="U41" s="108">
        <v>3550</v>
      </c>
      <c r="V41" s="108">
        <v>1736</v>
      </c>
      <c r="W41" s="108">
        <v>1</v>
      </c>
      <c r="X41" s="113">
        <v>2020</v>
      </c>
      <c r="Y41" s="113">
        <v>95</v>
      </c>
      <c r="Z41" s="113">
        <v>0</v>
      </c>
      <c r="AA41" s="114" t="s">
        <v>105</v>
      </c>
      <c r="AB41" s="108">
        <v>628</v>
      </c>
      <c r="AC41" s="109" t="s">
        <v>105</v>
      </c>
      <c r="AD41" s="196" t="s">
        <v>240</v>
      </c>
      <c r="AE41" s="196" t="s">
        <v>207</v>
      </c>
      <c r="AF41" s="197">
        <f>AE41-AD41</f>
        <v>-19</v>
      </c>
      <c r="AG41" s="198">
        <f>IF(AI41="SI", 0,J41)</f>
        <v>2725.7</v>
      </c>
      <c r="AH41" s="199">
        <f>AG41*AF41</f>
        <v>-51788.299999999996</v>
      </c>
      <c r="AI41" s="200"/>
    </row>
    <row r="42" spans="1:35">
      <c r="A42" s="108">
        <v>2020</v>
      </c>
      <c r="B42" s="108">
        <v>279</v>
      </c>
      <c r="C42" s="109" t="s">
        <v>236</v>
      </c>
      <c r="D42" s="194" t="s">
        <v>241</v>
      </c>
      <c r="E42" s="109" t="s">
        <v>202</v>
      </c>
      <c r="F42" s="111" t="s">
        <v>242</v>
      </c>
      <c r="G42" s="112">
        <v>414.8</v>
      </c>
      <c r="H42" s="112">
        <v>74.8</v>
      </c>
      <c r="I42" s="143" t="s">
        <v>79</v>
      </c>
      <c r="J42" s="112">
        <f>IF(I42="SI", G42-H42,G42)</f>
        <v>340</v>
      </c>
      <c r="K42" s="195" t="s">
        <v>243</v>
      </c>
      <c r="L42" s="108">
        <v>2020</v>
      </c>
      <c r="M42" s="108">
        <v>2449</v>
      </c>
      <c r="N42" s="109" t="s">
        <v>233</v>
      </c>
      <c r="O42" s="111" t="s">
        <v>244</v>
      </c>
      <c r="P42" s="109" t="s">
        <v>245</v>
      </c>
      <c r="Q42" s="109" t="s">
        <v>246</v>
      </c>
      <c r="R42" s="108" t="s">
        <v>85</v>
      </c>
      <c r="S42" s="111" t="s">
        <v>86</v>
      </c>
      <c r="T42" s="108">
        <v>2010501</v>
      </c>
      <c r="U42" s="108">
        <v>6130</v>
      </c>
      <c r="V42" s="108">
        <v>3056</v>
      </c>
      <c r="W42" s="108">
        <v>1</v>
      </c>
      <c r="X42" s="113">
        <v>2020</v>
      </c>
      <c r="Y42" s="113">
        <v>236</v>
      </c>
      <c r="Z42" s="113">
        <v>0</v>
      </c>
      <c r="AA42" s="114" t="s">
        <v>247</v>
      </c>
      <c r="AB42" s="108">
        <v>639</v>
      </c>
      <c r="AC42" s="109" t="s">
        <v>247</v>
      </c>
      <c r="AD42" s="196" t="s">
        <v>219</v>
      </c>
      <c r="AE42" s="196" t="s">
        <v>247</v>
      </c>
      <c r="AF42" s="197">
        <f>AE42-AD42</f>
        <v>-16</v>
      </c>
      <c r="AG42" s="198">
        <f>IF(AI42="SI", 0,J42)</f>
        <v>340</v>
      </c>
      <c r="AH42" s="199">
        <f>AG42*AF42</f>
        <v>-5440</v>
      </c>
      <c r="AI42" s="200"/>
    </row>
    <row r="43" spans="1:35">
      <c r="A43" s="108">
        <v>2020</v>
      </c>
      <c r="B43" s="108">
        <v>280</v>
      </c>
      <c r="C43" s="109" t="s">
        <v>236</v>
      </c>
      <c r="D43" s="194" t="s">
        <v>248</v>
      </c>
      <c r="E43" s="109" t="s">
        <v>171</v>
      </c>
      <c r="F43" s="111" t="s">
        <v>92</v>
      </c>
      <c r="G43" s="112">
        <v>705.16</v>
      </c>
      <c r="H43" s="112">
        <v>127.16</v>
      </c>
      <c r="I43" s="143" t="s">
        <v>79</v>
      </c>
      <c r="J43" s="112">
        <f>IF(I43="SI", G43-H43,G43)</f>
        <v>578</v>
      </c>
      <c r="K43" s="195" t="s">
        <v>249</v>
      </c>
      <c r="L43" s="108">
        <v>2020</v>
      </c>
      <c r="M43" s="108">
        <v>2451</v>
      </c>
      <c r="N43" s="109" t="s">
        <v>233</v>
      </c>
      <c r="O43" s="111" t="s">
        <v>217</v>
      </c>
      <c r="P43" s="109" t="s">
        <v>218</v>
      </c>
      <c r="Q43" s="109" t="s">
        <v>218</v>
      </c>
      <c r="R43" s="108" t="s">
        <v>96</v>
      </c>
      <c r="S43" s="111" t="s">
        <v>97</v>
      </c>
      <c r="T43" s="108">
        <v>1010203</v>
      </c>
      <c r="U43" s="108">
        <v>140</v>
      </c>
      <c r="V43" s="108">
        <v>1045</v>
      </c>
      <c r="W43" s="108">
        <v>1</v>
      </c>
      <c r="X43" s="113">
        <v>2020</v>
      </c>
      <c r="Y43" s="113">
        <v>87</v>
      </c>
      <c r="Z43" s="113">
        <v>0</v>
      </c>
      <c r="AA43" s="114" t="s">
        <v>105</v>
      </c>
      <c r="AB43" s="108">
        <v>621</v>
      </c>
      <c r="AC43" s="109" t="s">
        <v>105</v>
      </c>
      <c r="AD43" s="196" t="s">
        <v>219</v>
      </c>
      <c r="AE43" s="196" t="s">
        <v>100</v>
      </c>
      <c r="AF43" s="197">
        <f>AE43-AD43</f>
        <v>-19</v>
      </c>
      <c r="AG43" s="198">
        <f>IF(AI43="SI", 0,J43)</f>
        <v>578</v>
      </c>
      <c r="AH43" s="199">
        <f>AG43*AF43</f>
        <v>-10982</v>
      </c>
      <c r="AI43" s="200"/>
    </row>
    <row r="44" spans="1:35">
      <c r="A44" s="108">
        <v>2020</v>
      </c>
      <c r="B44" s="108">
        <v>281</v>
      </c>
      <c r="C44" s="109" t="s">
        <v>236</v>
      </c>
      <c r="D44" s="194" t="s">
        <v>250</v>
      </c>
      <c r="E44" s="109" t="s">
        <v>171</v>
      </c>
      <c r="F44" s="111" t="s">
        <v>251</v>
      </c>
      <c r="G44" s="112">
        <v>46.97</v>
      </c>
      <c r="H44" s="112">
        <v>8.4700000000000006</v>
      </c>
      <c r="I44" s="143" t="s">
        <v>79</v>
      </c>
      <c r="J44" s="112">
        <f>IF(I44="SI", G44-H44,G44)</f>
        <v>38.5</v>
      </c>
      <c r="K44" s="195" t="s">
        <v>252</v>
      </c>
      <c r="L44" s="108">
        <v>2020</v>
      </c>
      <c r="M44" s="108">
        <v>2452</v>
      </c>
      <c r="N44" s="109" t="s">
        <v>233</v>
      </c>
      <c r="O44" s="111" t="s">
        <v>253</v>
      </c>
      <c r="P44" s="109" t="s">
        <v>254</v>
      </c>
      <c r="Q44" s="109" t="s">
        <v>254</v>
      </c>
      <c r="R44" s="108" t="s">
        <v>96</v>
      </c>
      <c r="S44" s="111" t="s">
        <v>97</v>
      </c>
      <c r="T44" s="108">
        <v>1030102</v>
      </c>
      <c r="U44" s="108">
        <v>1120</v>
      </c>
      <c r="V44" s="108">
        <v>1269</v>
      </c>
      <c r="W44" s="108">
        <v>1</v>
      </c>
      <c r="X44" s="113">
        <v>2020</v>
      </c>
      <c r="Y44" s="113">
        <v>206</v>
      </c>
      <c r="Z44" s="113">
        <v>0</v>
      </c>
      <c r="AA44" s="114" t="s">
        <v>105</v>
      </c>
      <c r="AB44" s="108">
        <v>622</v>
      </c>
      <c r="AC44" s="109" t="s">
        <v>105</v>
      </c>
      <c r="AD44" s="196" t="s">
        <v>219</v>
      </c>
      <c r="AE44" s="196" t="s">
        <v>100</v>
      </c>
      <c r="AF44" s="197">
        <f>AE44-AD44</f>
        <v>-19</v>
      </c>
      <c r="AG44" s="198">
        <f>IF(AI44="SI", 0,J44)</f>
        <v>38.5</v>
      </c>
      <c r="AH44" s="199">
        <f>AG44*AF44</f>
        <v>-731.5</v>
      </c>
      <c r="AI44" s="200"/>
    </row>
    <row r="45" spans="1:35">
      <c r="A45" s="108">
        <v>2020</v>
      </c>
      <c r="B45" s="108">
        <v>282</v>
      </c>
      <c r="C45" s="109" t="s">
        <v>236</v>
      </c>
      <c r="D45" s="194" t="s">
        <v>255</v>
      </c>
      <c r="E45" s="109" t="s">
        <v>171</v>
      </c>
      <c r="F45" s="111" t="s">
        <v>92</v>
      </c>
      <c r="G45" s="112">
        <v>201.3</v>
      </c>
      <c r="H45" s="112">
        <v>36.299999999999997</v>
      </c>
      <c r="I45" s="143" t="s">
        <v>79</v>
      </c>
      <c r="J45" s="112">
        <f>IF(I45="SI", G45-H45,G45)</f>
        <v>165</v>
      </c>
      <c r="K45" s="195" t="s">
        <v>256</v>
      </c>
      <c r="L45" s="108">
        <v>2020</v>
      </c>
      <c r="M45" s="108">
        <v>2450</v>
      </c>
      <c r="N45" s="109" t="s">
        <v>233</v>
      </c>
      <c r="O45" s="111" t="s">
        <v>257</v>
      </c>
      <c r="P45" s="109" t="s">
        <v>258</v>
      </c>
      <c r="Q45" s="109" t="s">
        <v>258</v>
      </c>
      <c r="R45" s="108" t="s">
        <v>96</v>
      </c>
      <c r="S45" s="111" t="s">
        <v>97</v>
      </c>
      <c r="T45" s="108">
        <v>1040203</v>
      </c>
      <c r="U45" s="108">
        <v>1570</v>
      </c>
      <c r="V45" s="108">
        <v>1366</v>
      </c>
      <c r="W45" s="108">
        <v>3</v>
      </c>
      <c r="X45" s="113">
        <v>2020</v>
      </c>
      <c r="Y45" s="113">
        <v>108</v>
      </c>
      <c r="Z45" s="113">
        <v>0</v>
      </c>
      <c r="AA45" s="114" t="s">
        <v>105</v>
      </c>
      <c r="AB45" s="108">
        <v>630</v>
      </c>
      <c r="AC45" s="109" t="s">
        <v>105</v>
      </c>
      <c r="AD45" s="196" t="s">
        <v>240</v>
      </c>
      <c r="AE45" s="196" t="s">
        <v>100</v>
      </c>
      <c r="AF45" s="197">
        <f>AE45-AD45</f>
        <v>-20</v>
      </c>
      <c r="AG45" s="198">
        <f>IF(AI45="SI", 0,J45)</f>
        <v>165</v>
      </c>
      <c r="AH45" s="199">
        <f>AG45*AF45</f>
        <v>-3300</v>
      </c>
      <c r="AI45" s="200"/>
    </row>
    <row r="46" spans="1:35">
      <c r="A46" s="108">
        <v>2020</v>
      </c>
      <c r="B46" s="108">
        <v>283</v>
      </c>
      <c r="C46" s="109" t="s">
        <v>236</v>
      </c>
      <c r="D46" s="194" t="s">
        <v>259</v>
      </c>
      <c r="E46" s="109" t="s">
        <v>171</v>
      </c>
      <c r="F46" s="111" t="s">
        <v>92</v>
      </c>
      <c r="G46" s="112">
        <v>219.6</v>
      </c>
      <c r="H46" s="112">
        <v>39.6</v>
      </c>
      <c r="I46" s="143" t="s">
        <v>79</v>
      </c>
      <c r="J46" s="112">
        <f>IF(I46="SI", G46-H46,G46)</f>
        <v>180</v>
      </c>
      <c r="K46" s="195" t="s">
        <v>260</v>
      </c>
      <c r="L46" s="108">
        <v>2020</v>
      </c>
      <c r="M46" s="108">
        <v>2459</v>
      </c>
      <c r="N46" s="109" t="s">
        <v>236</v>
      </c>
      <c r="O46" s="111" t="s">
        <v>257</v>
      </c>
      <c r="P46" s="109" t="s">
        <v>258</v>
      </c>
      <c r="Q46" s="109" t="s">
        <v>258</v>
      </c>
      <c r="R46" s="108" t="s">
        <v>96</v>
      </c>
      <c r="S46" s="111" t="s">
        <v>97</v>
      </c>
      <c r="T46" s="108">
        <v>1010203</v>
      </c>
      <c r="U46" s="108">
        <v>140</v>
      </c>
      <c r="V46" s="108">
        <v>1043</v>
      </c>
      <c r="W46" s="108">
        <v>4</v>
      </c>
      <c r="X46" s="113">
        <v>2020</v>
      </c>
      <c r="Y46" s="113">
        <v>106</v>
      </c>
      <c r="Z46" s="113">
        <v>0</v>
      </c>
      <c r="AA46" s="114" t="s">
        <v>105</v>
      </c>
      <c r="AB46" s="108">
        <v>629</v>
      </c>
      <c r="AC46" s="109" t="s">
        <v>105</v>
      </c>
      <c r="AD46" s="196" t="s">
        <v>240</v>
      </c>
      <c r="AE46" s="196" t="s">
        <v>100</v>
      </c>
      <c r="AF46" s="197">
        <f>AE46-AD46</f>
        <v>-20</v>
      </c>
      <c r="AG46" s="198">
        <f>IF(AI46="SI", 0,J46)</f>
        <v>180</v>
      </c>
      <c r="AH46" s="199">
        <f>AG46*AF46</f>
        <v>-3600</v>
      </c>
      <c r="AI46" s="200"/>
    </row>
    <row r="47" spans="1:35">
      <c r="A47" s="108">
        <v>2020</v>
      </c>
      <c r="B47" s="108">
        <v>284</v>
      </c>
      <c r="C47" s="109" t="s">
        <v>236</v>
      </c>
      <c r="D47" s="194" t="s">
        <v>261</v>
      </c>
      <c r="E47" s="109" t="s">
        <v>262</v>
      </c>
      <c r="F47" s="111" t="s">
        <v>263</v>
      </c>
      <c r="G47" s="112">
        <v>2823.08</v>
      </c>
      <c r="H47" s="112">
        <v>509.08</v>
      </c>
      <c r="I47" s="143" t="s">
        <v>229</v>
      </c>
      <c r="J47" s="112">
        <f>IF(I47="SI", G47-H47,G47)</f>
        <v>2823.08</v>
      </c>
      <c r="K47" s="195" t="s">
        <v>264</v>
      </c>
      <c r="L47" s="108">
        <v>2020</v>
      </c>
      <c r="M47" s="108">
        <v>2458</v>
      </c>
      <c r="N47" s="109" t="s">
        <v>236</v>
      </c>
      <c r="O47" s="111" t="s">
        <v>265</v>
      </c>
      <c r="P47" s="109" t="s">
        <v>266</v>
      </c>
      <c r="Q47" s="109" t="s">
        <v>84</v>
      </c>
      <c r="R47" s="108" t="s">
        <v>85</v>
      </c>
      <c r="S47" s="111" t="s">
        <v>86</v>
      </c>
      <c r="T47" s="108">
        <v>2010606</v>
      </c>
      <c r="U47" s="108">
        <v>6280</v>
      </c>
      <c r="V47" s="108">
        <v>3056</v>
      </c>
      <c r="W47" s="108">
        <v>1</v>
      </c>
      <c r="X47" s="113">
        <v>2020</v>
      </c>
      <c r="Y47" s="113">
        <v>227</v>
      </c>
      <c r="Z47" s="113">
        <v>0</v>
      </c>
      <c r="AA47" s="114" t="s">
        <v>234</v>
      </c>
      <c r="AB47" s="108">
        <v>588</v>
      </c>
      <c r="AC47" s="109" t="s">
        <v>234</v>
      </c>
      <c r="AD47" s="196" t="s">
        <v>267</v>
      </c>
      <c r="AE47" s="196" t="s">
        <v>114</v>
      </c>
      <c r="AF47" s="197">
        <f>AE47-AD47</f>
        <v>-18</v>
      </c>
      <c r="AG47" s="198">
        <f>IF(AI47="SI", 0,J47)</f>
        <v>2823.08</v>
      </c>
      <c r="AH47" s="199">
        <f>AG47*AF47</f>
        <v>-50815.44</v>
      </c>
      <c r="AI47" s="200"/>
    </row>
    <row r="48" spans="1:35">
      <c r="A48" s="108">
        <v>2020</v>
      </c>
      <c r="B48" s="108">
        <v>285</v>
      </c>
      <c r="C48" s="109" t="s">
        <v>236</v>
      </c>
      <c r="D48" s="194" t="s">
        <v>268</v>
      </c>
      <c r="E48" s="109" t="s">
        <v>236</v>
      </c>
      <c r="F48" s="111" t="s">
        <v>92</v>
      </c>
      <c r="G48" s="112">
        <v>5636.03</v>
      </c>
      <c r="H48" s="112">
        <v>512.37</v>
      </c>
      <c r="I48" s="143" t="s">
        <v>79</v>
      </c>
      <c r="J48" s="112">
        <f>IF(I48="SI", G48-H48,G48)</f>
        <v>5123.66</v>
      </c>
      <c r="K48" s="195" t="s">
        <v>84</v>
      </c>
      <c r="L48" s="108">
        <v>2020</v>
      </c>
      <c r="M48" s="108">
        <v>2470</v>
      </c>
      <c r="N48" s="109" t="s">
        <v>236</v>
      </c>
      <c r="O48" s="111" t="s">
        <v>238</v>
      </c>
      <c r="P48" s="109" t="s">
        <v>239</v>
      </c>
      <c r="Q48" s="109" t="s">
        <v>239</v>
      </c>
      <c r="R48" s="108" t="s">
        <v>96</v>
      </c>
      <c r="S48" s="111" t="s">
        <v>97</v>
      </c>
      <c r="T48" s="108">
        <v>1090503</v>
      </c>
      <c r="U48" s="108">
        <v>3550</v>
      </c>
      <c r="V48" s="108">
        <v>1736</v>
      </c>
      <c r="W48" s="108">
        <v>1</v>
      </c>
      <c r="X48" s="113">
        <v>2020</v>
      </c>
      <c r="Y48" s="113">
        <v>95</v>
      </c>
      <c r="Z48" s="113">
        <v>0</v>
      </c>
      <c r="AA48" s="114" t="s">
        <v>105</v>
      </c>
      <c r="AB48" s="108">
        <v>628</v>
      </c>
      <c r="AC48" s="109" t="s">
        <v>105</v>
      </c>
      <c r="AD48" s="196" t="s">
        <v>269</v>
      </c>
      <c r="AE48" s="196" t="s">
        <v>207</v>
      </c>
      <c r="AF48" s="197">
        <f>AE48-AD48</f>
        <v>-22</v>
      </c>
      <c r="AG48" s="198">
        <f>IF(AI48="SI", 0,J48)</f>
        <v>5123.66</v>
      </c>
      <c r="AH48" s="199">
        <f>AG48*AF48</f>
        <v>-112720.51999999999</v>
      </c>
      <c r="AI48" s="200"/>
    </row>
    <row r="49" spans="1:35">
      <c r="A49" s="108">
        <v>2020</v>
      </c>
      <c r="B49" s="108">
        <v>286</v>
      </c>
      <c r="C49" s="109" t="s">
        <v>234</v>
      </c>
      <c r="D49" s="194" t="s">
        <v>270</v>
      </c>
      <c r="E49" s="109" t="s">
        <v>196</v>
      </c>
      <c r="F49" s="111" t="s">
        <v>271</v>
      </c>
      <c r="G49" s="112">
        <v>-1378.6</v>
      </c>
      <c r="H49" s="112">
        <v>-248.6</v>
      </c>
      <c r="I49" s="143" t="s">
        <v>79</v>
      </c>
      <c r="J49" s="112">
        <f>IF(I49="SI", G49-H49,G49)</f>
        <v>-1130</v>
      </c>
      <c r="K49" s="195" t="s">
        <v>84</v>
      </c>
      <c r="L49" s="108">
        <v>2020</v>
      </c>
      <c r="M49" s="108">
        <v>2448</v>
      </c>
      <c r="N49" s="109" t="s">
        <v>233</v>
      </c>
      <c r="O49" s="111" t="s">
        <v>82</v>
      </c>
      <c r="P49" s="109" t="s">
        <v>83</v>
      </c>
      <c r="Q49" s="109" t="s">
        <v>84</v>
      </c>
      <c r="R49" s="108" t="s">
        <v>85</v>
      </c>
      <c r="S49" s="111" t="s">
        <v>86</v>
      </c>
      <c r="T49" s="108"/>
      <c r="U49" s="108">
        <v>0</v>
      </c>
      <c r="V49" s="108">
        <v>0</v>
      </c>
      <c r="W49" s="108">
        <v>0</v>
      </c>
      <c r="X49" s="113">
        <v>0</v>
      </c>
      <c r="Y49" s="113">
        <v>0</v>
      </c>
      <c r="Z49" s="113">
        <v>0</v>
      </c>
      <c r="AA49" s="114" t="s">
        <v>84</v>
      </c>
      <c r="AB49" s="108">
        <v>0</v>
      </c>
      <c r="AC49" s="109" t="s">
        <v>87</v>
      </c>
      <c r="AD49" s="196" t="s">
        <v>219</v>
      </c>
      <c r="AE49" s="196" t="s">
        <v>87</v>
      </c>
      <c r="AF49" s="197">
        <f>AE49-AD49</f>
        <v>-25</v>
      </c>
      <c r="AG49" s="198">
        <f>IF(AI49="SI", 0,J49)</f>
        <v>-1130</v>
      </c>
      <c r="AH49" s="199">
        <f>AG49*AF49</f>
        <v>28250</v>
      </c>
      <c r="AI49" s="200"/>
    </row>
    <row r="50" spans="1:35">
      <c r="A50" s="108">
        <v>2020</v>
      </c>
      <c r="B50" s="108">
        <v>287</v>
      </c>
      <c r="C50" s="109" t="s">
        <v>272</v>
      </c>
      <c r="D50" s="194" t="s">
        <v>273</v>
      </c>
      <c r="E50" s="109" t="s">
        <v>87</v>
      </c>
      <c r="F50" s="111" t="s">
        <v>274</v>
      </c>
      <c r="G50" s="112">
        <v>6.9</v>
      </c>
      <c r="H50" s="112">
        <v>0</v>
      </c>
      <c r="I50" s="143" t="s">
        <v>229</v>
      </c>
      <c r="J50" s="112">
        <f>IF(I50="SI", G50-H50,G50)</f>
        <v>6.9</v>
      </c>
      <c r="K50" s="195" t="s">
        <v>275</v>
      </c>
      <c r="L50" s="108">
        <v>2020</v>
      </c>
      <c r="M50" s="108">
        <v>2492</v>
      </c>
      <c r="N50" s="109" t="s">
        <v>234</v>
      </c>
      <c r="O50" s="111" t="s">
        <v>276</v>
      </c>
      <c r="P50" s="109" t="s">
        <v>277</v>
      </c>
      <c r="Q50" s="109" t="s">
        <v>278</v>
      </c>
      <c r="R50" s="108" t="s">
        <v>96</v>
      </c>
      <c r="S50" s="111" t="s">
        <v>97</v>
      </c>
      <c r="T50" s="108">
        <v>1010203</v>
      </c>
      <c r="U50" s="108">
        <v>140</v>
      </c>
      <c r="V50" s="108">
        <v>1043</v>
      </c>
      <c r="W50" s="108">
        <v>3</v>
      </c>
      <c r="X50" s="113">
        <v>2020</v>
      </c>
      <c r="Y50" s="113">
        <v>105</v>
      </c>
      <c r="Z50" s="113">
        <v>0</v>
      </c>
      <c r="AA50" s="114" t="s">
        <v>105</v>
      </c>
      <c r="AB50" s="108">
        <v>627</v>
      </c>
      <c r="AC50" s="109" t="s">
        <v>105</v>
      </c>
      <c r="AD50" s="196" t="s">
        <v>279</v>
      </c>
      <c r="AE50" s="196" t="s">
        <v>100</v>
      </c>
      <c r="AF50" s="197">
        <f>AE50-AD50</f>
        <v>-24</v>
      </c>
      <c r="AG50" s="198">
        <f>IF(AI50="SI", 0,J50)</f>
        <v>6.9</v>
      </c>
      <c r="AH50" s="199">
        <f>AG50*AF50</f>
        <v>-165.60000000000002</v>
      </c>
      <c r="AI50" s="200"/>
    </row>
    <row r="51" spans="1:35">
      <c r="A51" s="108">
        <v>2020</v>
      </c>
      <c r="B51" s="108">
        <v>288</v>
      </c>
      <c r="C51" s="109" t="s">
        <v>207</v>
      </c>
      <c r="D51" s="194" t="s">
        <v>280</v>
      </c>
      <c r="E51" s="109" t="s">
        <v>207</v>
      </c>
      <c r="F51" s="111" t="s">
        <v>281</v>
      </c>
      <c r="G51" s="112">
        <v>61</v>
      </c>
      <c r="H51" s="112">
        <v>11</v>
      </c>
      <c r="I51" s="143" t="s">
        <v>79</v>
      </c>
      <c r="J51" s="112">
        <f>IF(I51="SI", G51-H51,G51)</f>
        <v>50</v>
      </c>
      <c r="K51" s="195" t="s">
        <v>282</v>
      </c>
      <c r="L51" s="108">
        <v>2020</v>
      </c>
      <c r="M51" s="108">
        <v>2538</v>
      </c>
      <c r="N51" s="109" t="s">
        <v>207</v>
      </c>
      <c r="O51" s="111" t="s">
        <v>283</v>
      </c>
      <c r="P51" s="109" t="s">
        <v>284</v>
      </c>
      <c r="Q51" s="109" t="s">
        <v>285</v>
      </c>
      <c r="R51" s="108" t="s">
        <v>85</v>
      </c>
      <c r="S51" s="111" t="s">
        <v>86</v>
      </c>
      <c r="T51" s="108">
        <v>1010203</v>
      </c>
      <c r="U51" s="108">
        <v>140</v>
      </c>
      <c r="V51" s="108">
        <v>1058</v>
      </c>
      <c r="W51" s="108">
        <v>1</v>
      </c>
      <c r="X51" s="113">
        <v>2020</v>
      </c>
      <c r="Y51" s="113">
        <v>221</v>
      </c>
      <c r="Z51" s="113">
        <v>0</v>
      </c>
      <c r="AA51" s="114" t="s">
        <v>247</v>
      </c>
      <c r="AB51" s="108">
        <v>634</v>
      </c>
      <c r="AC51" s="109" t="s">
        <v>247</v>
      </c>
      <c r="AD51" s="196" t="s">
        <v>286</v>
      </c>
      <c r="AE51" s="196" t="s">
        <v>247</v>
      </c>
      <c r="AF51" s="197">
        <f>AE51-AD51</f>
        <v>-28</v>
      </c>
      <c r="AG51" s="198">
        <f>IF(AI51="SI", 0,J51)</f>
        <v>50</v>
      </c>
      <c r="AH51" s="199">
        <f>AG51*AF51</f>
        <v>-1400</v>
      </c>
      <c r="AI51" s="200"/>
    </row>
    <row r="52" spans="1:35">
      <c r="A52" s="108">
        <v>2020</v>
      </c>
      <c r="B52" s="108">
        <v>289</v>
      </c>
      <c r="C52" s="109" t="s">
        <v>99</v>
      </c>
      <c r="D52" s="194" t="s">
        <v>287</v>
      </c>
      <c r="E52" s="109" t="s">
        <v>207</v>
      </c>
      <c r="F52" s="111" t="s">
        <v>109</v>
      </c>
      <c r="G52" s="112">
        <v>39.700000000000003</v>
      </c>
      <c r="H52" s="112">
        <v>7.16</v>
      </c>
      <c r="I52" s="143" t="s">
        <v>79</v>
      </c>
      <c r="J52" s="112">
        <f>IF(I52="SI", G52-H52,G52)</f>
        <v>32.540000000000006</v>
      </c>
      <c r="K52" s="195" t="s">
        <v>117</v>
      </c>
      <c r="L52" s="108">
        <v>2020</v>
      </c>
      <c r="M52" s="108">
        <v>2560</v>
      </c>
      <c r="N52" s="109" t="s">
        <v>99</v>
      </c>
      <c r="O52" s="111" t="s">
        <v>111</v>
      </c>
      <c r="P52" s="109" t="s">
        <v>112</v>
      </c>
      <c r="Q52" s="109" t="s">
        <v>112</v>
      </c>
      <c r="R52" s="108" t="s">
        <v>96</v>
      </c>
      <c r="S52" s="111" t="s">
        <v>97</v>
      </c>
      <c r="T52" s="108">
        <v>1040203</v>
      </c>
      <c r="U52" s="108">
        <v>1570</v>
      </c>
      <c r="V52" s="108">
        <v>1366</v>
      </c>
      <c r="W52" s="108">
        <v>1</v>
      </c>
      <c r="X52" s="113">
        <v>2020</v>
      </c>
      <c r="Y52" s="113">
        <v>224</v>
      </c>
      <c r="Z52" s="113">
        <v>0</v>
      </c>
      <c r="AA52" s="114" t="s">
        <v>247</v>
      </c>
      <c r="AB52" s="108">
        <v>637</v>
      </c>
      <c r="AC52" s="109" t="s">
        <v>247</v>
      </c>
      <c r="AD52" s="196" t="s">
        <v>286</v>
      </c>
      <c r="AE52" s="196" t="s">
        <v>247</v>
      </c>
      <c r="AF52" s="197">
        <f>AE52-AD52</f>
        <v>-28</v>
      </c>
      <c r="AG52" s="198">
        <f>IF(AI52="SI", 0,J52)</f>
        <v>32.540000000000006</v>
      </c>
      <c r="AH52" s="199">
        <f>AG52*AF52</f>
        <v>-911.12000000000012</v>
      </c>
      <c r="AI52" s="200"/>
    </row>
    <row r="53" spans="1:35">
      <c r="A53" s="108">
        <v>2020</v>
      </c>
      <c r="B53" s="108">
        <v>290</v>
      </c>
      <c r="C53" s="109" t="s">
        <v>99</v>
      </c>
      <c r="D53" s="194" t="s">
        <v>288</v>
      </c>
      <c r="E53" s="109" t="s">
        <v>207</v>
      </c>
      <c r="F53" s="111" t="s">
        <v>109</v>
      </c>
      <c r="G53" s="112">
        <v>48.34</v>
      </c>
      <c r="H53" s="112">
        <v>8.7200000000000006</v>
      </c>
      <c r="I53" s="143" t="s">
        <v>79</v>
      </c>
      <c r="J53" s="112">
        <f>IF(I53="SI", G53-H53,G53)</f>
        <v>39.620000000000005</v>
      </c>
      <c r="K53" s="195" t="s">
        <v>117</v>
      </c>
      <c r="L53" s="108">
        <v>2020</v>
      </c>
      <c r="M53" s="108">
        <v>2561</v>
      </c>
      <c r="N53" s="109" t="s">
        <v>99</v>
      </c>
      <c r="O53" s="111" t="s">
        <v>111</v>
      </c>
      <c r="P53" s="109" t="s">
        <v>112</v>
      </c>
      <c r="Q53" s="109" t="s">
        <v>112</v>
      </c>
      <c r="R53" s="108" t="s">
        <v>96</v>
      </c>
      <c r="S53" s="111" t="s">
        <v>97</v>
      </c>
      <c r="T53" s="108">
        <v>1060203</v>
      </c>
      <c r="U53" s="108">
        <v>2340</v>
      </c>
      <c r="V53" s="108">
        <v>1840</v>
      </c>
      <c r="W53" s="108">
        <v>1</v>
      </c>
      <c r="X53" s="113">
        <v>2020</v>
      </c>
      <c r="Y53" s="113">
        <v>225</v>
      </c>
      <c r="Z53" s="113">
        <v>0</v>
      </c>
      <c r="AA53" s="114" t="s">
        <v>247</v>
      </c>
      <c r="AB53" s="108">
        <v>638</v>
      </c>
      <c r="AC53" s="109" t="s">
        <v>247</v>
      </c>
      <c r="AD53" s="196" t="s">
        <v>286</v>
      </c>
      <c r="AE53" s="196" t="s">
        <v>247</v>
      </c>
      <c r="AF53" s="197">
        <f>AE53-AD53</f>
        <v>-28</v>
      </c>
      <c r="AG53" s="198">
        <f>IF(AI53="SI", 0,J53)</f>
        <v>39.620000000000005</v>
      </c>
      <c r="AH53" s="199">
        <f>AG53*AF53</f>
        <v>-1109.3600000000001</v>
      </c>
      <c r="AI53" s="200"/>
    </row>
    <row r="54" spans="1:35">
      <c r="A54" s="108">
        <v>2020</v>
      </c>
      <c r="B54" s="108">
        <v>291</v>
      </c>
      <c r="C54" s="109" t="s">
        <v>99</v>
      </c>
      <c r="D54" s="194" t="s">
        <v>289</v>
      </c>
      <c r="E54" s="109" t="s">
        <v>207</v>
      </c>
      <c r="F54" s="111" t="s">
        <v>109</v>
      </c>
      <c r="G54" s="112">
        <v>4.9000000000000004</v>
      </c>
      <c r="H54" s="112">
        <v>0.88</v>
      </c>
      <c r="I54" s="143" t="s">
        <v>79</v>
      </c>
      <c r="J54" s="112">
        <f>IF(I54="SI", G54-H54,G54)</f>
        <v>4.0200000000000005</v>
      </c>
      <c r="K54" s="195" t="s">
        <v>117</v>
      </c>
      <c r="L54" s="108">
        <v>2020</v>
      </c>
      <c r="M54" s="108">
        <v>2558</v>
      </c>
      <c r="N54" s="109" t="s">
        <v>99</v>
      </c>
      <c r="O54" s="111" t="s">
        <v>111</v>
      </c>
      <c r="P54" s="109" t="s">
        <v>112</v>
      </c>
      <c r="Q54" s="109" t="s">
        <v>112</v>
      </c>
      <c r="R54" s="108" t="s">
        <v>96</v>
      </c>
      <c r="S54" s="111" t="s">
        <v>97</v>
      </c>
      <c r="T54" s="108">
        <v>1010203</v>
      </c>
      <c r="U54" s="108">
        <v>140</v>
      </c>
      <c r="V54" s="108">
        <v>1043</v>
      </c>
      <c r="W54" s="108">
        <v>1</v>
      </c>
      <c r="X54" s="113">
        <v>2020</v>
      </c>
      <c r="Y54" s="113">
        <v>222</v>
      </c>
      <c r="Z54" s="113">
        <v>0</v>
      </c>
      <c r="AA54" s="114" t="s">
        <v>247</v>
      </c>
      <c r="AB54" s="108">
        <v>635</v>
      </c>
      <c r="AC54" s="109" t="s">
        <v>247</v>
      </c>
      <c r="AD54" s="196" t="s">
        <v>286</v>
      </c>
      <c r="AE54" s="196" t="s">
        <v>247</v>
      </c>
      <c r="AF54" s="197">
        <f>AE54-AD54</f>
        <v>-28</v>
      </c>
      <c r="AG54" s="198">
        <f>IF(AI54="SI", 0,J54)</f>
        <v>4.0200000000000005</v>
      </c>
      <c r="AH54" s="199">
        <f>AG54*AF54</f>
        <v>-112.56000000000002</v>
      </c>
      <c r="AI54" s="200"/>
    </row>
    <row r="55" spans="1:35">
      <c r="A55" s="108">
        <v>2020</v>
      </c>
      <c r="B55" s="108">
        <v>292</v>
      </c>
      <c r="C55" s="109" t="s">
        <v>99</v>
      </c>
      <c r="D55" s="194" t="s">
        <v>290</v>
      </c>
      <c r="E55" s="109" t="s">
        <v>207</v>
      </c>
      <c r="F55" s="111" t="s">
        <v>109</v>
      </c>
      <c r="G55" s="112">
        <v>4.9000000000000004</v>
      </c>
      <c r="H55" s="112">
        <v>0.88</v>
      </c>
      <c r="I55" s="143" t="s">
        <v>79</v>
      </c>
      <c r="J55" s="112">
        <f>IF(I55="SI", G55-H55,G55)</f>
        <v>4.0200000000000005</v>
      </c>
      <c r="K55" s="195" t="s">
        <v>117</v>
      </c>
      <c r="L55" s="108">
        <v>2020</v>
      </c>
      <c r="M55" s="108">
        <v>2556</v>
      </c>
      <c r="N55" s="109" t="s">
        <v>99</v>
      </c>
      <c r="O55" s="111" t="s">
        <v>111</v>
      </c>
      <c r="P55" s="109" t="s">
        <v>112</v>
      </c>
      <c r="Q55" s="109" t="s">
        <v>112</v>
      </c>
      <c r="R55" s="108" t="s">
        <v>96</v>
      </c>
      <c r="S55" s="111" t="s">
        <v>97</v>
      </c>
      <c r="T55" s="108">
        <v>1040103</v>
      </c>
      <c r="U55" s="108">
        <v>1460</v>
      </c>
      <c r="V55" s="108">
        <v>1341</v>
      </c>
      <c r="W55" s="108">
        <v>1</v>
      </c>
      <c r="X55" s="113">
        <v>2020</v>
      </c>
      <c r="Y55" s="113">
        <v>223</v>
      </c>
      <c r="Z55" s="113">
        <v>0</v>
      </c>
      <c r="AA55" s="114" t="s">
        <v>247</v>
      </c>
      <c r="AB55" s="108">
        <v>636</v>
      </c>
      <c r="AC55" s="109" t="s">
        <v>247</v>
      </c>
      <c r="AD55" s="196" t="s">
        <v>286</v>
      </c>
      <c r="AE55" s="196" t="s">
        <v>247</v>
      </c>
      <c r="AF55" s="197">
        <f>AE55-AD55</f>
        <v>-28</v>
      </c>
      <c r="AG55" s="198">
        <f>IF(AI55="SI", 0,J55)</f>
        <v>4.0200000000000005</v>
      </c>
      <c r="AH55" s="199">
        <f>AG55*AF55</f>
        <v>-112.56000000000002</v>
      </c>
      <c r="AI55" s="200"/>
    </row>
    <row r="56" spans="1:35">
      <c r="A56" s="108">
        <v>2020</v>
      </c>
      <c r="B56" s="108">
        <v>293</v>
      </c>
      <c r="C56" s="109" t="s">
        <v>99</v>
      </c>
      <c r="D56" s="194" t="s">
        <v>291</v>
      </c>
      <c r="E56" s="109" t="s">
        <v>207</v>
      </c>
      <c r="F56" s="111" t="s">
        <v>292</v>
      </c>
      <c r="G56" s="112">
        <v>16388.240000000002</v>
      </c>
      <c r="H56" s="112">
        <v>1489.84</v>
      </c>
      <c r="I56" s="143" t="s">
        <v>79</v>
      </c>
      <c r="J56" s="112">
        <f>IF(I56="SI", G56-H56,G56)</f>
        <v>14898.400000000001</v>
      </c>
      <c r="K56" s="195" t="s">
        <v>293</v>
      </c>
      <c r="L56" s="108">
        <v>2020</v>
      </c>
      <c r="M56" s="108">
        <v>2559</v>
      </c>
      <c r="N56" s="109" t="s">
        <v>99</v>
      </c>
      <c r="O56" s="111" t="s">
        <v>294</v>
      </c>
      <c r="P56" s="109" t="s">
        <v>295</v>
      </c>
      <c r="Q56" s="109" t="s">
        <v>296</v>
      </c>
      <c r="R56" s="108" t="s">
        <v>85</v>
      </c>
      <c r="S56" s="111" t="s">
        <v>86</v>
      </c>
      <c r="T56" s="108">
        <v>2100501</v>
      </c>
      <c r="U56" s="108">
        <v>9530</v>
      </c>
      <c r="V56" s="108">
        <v>3302</v>
      </c>
      <c r="W56" s="108">
        <v>1</v>
      </c>
      <c r="X56" s="113">
        <v>2020</v>
      </c>
      <c r="Y56" s="113">
        <v>160</v>
      </c>
      <c r="Z56" s="113">
        <v>0</v>
      </c>
      <c r="AA56" s="114" t="s">
        <v>247</v>
      </c>
      <c r="AB56" s="108">
        <v>640</v>
      </c>
      <c r="AC56" s="109" t="s">
        <v>247</v>
      </c>
      <c r="AD56" s="196" t="s">
        <v>297</v>
      </c>
      <c r="AE56" s="196" t="s">
        <v>247</v>
      </c>
      <c r="AF56" s="197">
        <f>AE56-AD56</f>
        <v>-29</v>
      </c>
      <c r="AG56" s="198">
        <f>IF(AI56="SI", 0,J56)</f>
        <v>14898.400000000001</v>
      </c>
      <c r="AH56" s="199">
        <f>AG56*AF56</f>
        <v>-432053.60000000003</v>
      </c>
      <c r="AI56" s="200"/>
    </row>
    <row r="57" spans="1:35" ht="180">
      <c r="A57" s="108">
        <v>2020</v>
      </c>
      <c r="B57" s="108">
        <v>294</v>
      </c>
      <c r="C57" s="109" t="s">
        <v>247</v>
      </c>
      <c r="D57" s="194" t="s">
        <v>298</v>
      </c>
      <c r="E57" s="109" t="s">
        <v>272</v>
      </c>
      <c r="F57" s="201" t="s">
        <v>299</v>
      </c>
      <c r="G57" s="112">
        <v>85</v>
      </c>
      <c r="H57" s="112">
        <v>15.32</v>
      </c>
      <c r="I57" s="143" t="s">
        <v>79</v>
      </c>
      <c r="J57" s="112">
        <f>IF(I57="SI", G57-H57,G57)</f>
        <v>69.680000000000007</v>
      </c>
      <c r="K57" s="195" t="s">
        <v>300</v>
      </c>
      <c r="L57" s="108">
        <v>2020</v>
      </c>
      <c r="M57" s="108">
        <v>2606</v>
      </c>
      <c r="N57" s="109" t="s">
        <v>247</v>
      </c>
      <c r="O57" s="111" t="s">
        <v>301</v>
      </c>
      <c r="P57" s="109" t="s">
        <v>302</v>
      </c>
      <c r="Q57" s="109" t="s">
        <v>84</v>
      </c>
      <c r="R57" s="108" t="s">
        <v>96</v>
      </c>
      <c r="S57" s="111" t="s">
        <v>97</v>
      </c>
      <c r="T57" s="108">
        <v>1040103</v>
      </c>
      <c r="U57" s="108">
        <v>1460</v>
      </c>
      <c r="V57" s="108">
        <v>1341</v>
      </c>
      <c r="W57" s="108">
        <v>2</v>
      </c>
      <c r="X57" s="113">
        <v>2020</v>
      </c>
      <c r="Y57" s="113">
        <v>259</v>
      </c>
      <c r="Z57" s="113">
        <v>0</v>
      </c>
      <c r="AA57" s="114" t="s">
        <v>114</v>
      </c>
      <c r="AB57" s="108">
        <v>641</v>
      </c>
      <c r="AC57" s="109" t="s">
        <v>114</v>
      </c>
      <c r="AD57" s="196" t="s">
        <v>303</v>
      </c>
      <c r="AE57" s="196" t="s">
        <v>114</v>
      </c>
      <c r="AF57" s="197">
        <f>AE57-AD57</f>
        <v>-29</v>
      </c>
      <c r="AG57" s="198">
        <f>IF(AI57="SI", 0,J57)</f>
        <v>69.680000000000007</v>
      </c>
      <c r="AH57" s="199">
        <f>AG57*AF57</f>
        <v>-2020.7200000000003</v>
      </c>
      <c r="AI57" s="200"/>
    </row>
    <row r="58" spans="1:35" ht="48">
      <c r="A58" s="108">
        <v>2020</v>
      </c>
      <c r="B58" s="108">
        <v>295</v>
      </c>
      <c r="C58" s="109" t="s">
        <v>247</v>
      </c>
      <c r="D58" s="194" t="s">
        <v>304</v>
      </c>
      <c r="E58" s="109" t="s">
        <v>99</v>
      </c>
      <c r="F58" s="201" t="s">
        <v>305</v>
      </c>
      <c r="G58" s="112">
        <v>54.73</v>
      </c>
      <c r="H58" s="112">
        <v>9.8699999999999992</v>
      </c>
      <c r="I58" s="143" t="s">
        <v>79</v>
      </c>
      <c r="J58" s="112">
        <f>IF(I58="SI", G58-H58,G58)</f>
        <v>44.86</v>
      </c>
      <c r="K58" s="195" t="s">
        <v>120</v>
      </c>
      <c r="L58" s="108">
        <v>2020</v>
      </c>
      <c r="M58" s="108">
        <v>2605</v>
      </c>
      <c r="N58" s="109" t="s">
        <v>247</v>
      </c>
      <c r="O58" s="111" t="s">
        <v>121</v>
      </c>
      <c r="P58" s="109" t="s">
        <v>122</v>
      </c>
      <c r="Q58" s="109" t="s">
        <v>122</v>
      </c>
      <c r="R58" s="108" t="s">
        <v>96</v>
      </c>
      <c r="S58" s="111" t="s">
        <v>97</v>
      </c>
      <c r="T58" s="108">
        <v>1080203</v>
      </c>
      <c r="U58" s="108">
        <v>2890</v>
      </c>
      <c r="V58" s="108">
        <v>1937</v>
      </c>
      <c r="W58" s="108">
        <v>1</v>
      </c>
      <c r="X58" s="113">
        <v>2020</v>
      </c>
      <c r="Y58" s="113">
        <v>16</v>
      </c>
      <c r="Z58" s="113">
        <v>0</v>
      </c>
      <c r="AA58" s="114" t="s">
        <v>114</v>
      </c>
      <c r="AB58" s="108">
        <v>647</v>
      </c>
      <c r="AC58" s="109" t="s">
        <v>114</v>
      </c>
      <c r="AD58" s="196" t="s">
        <v>303</v>
      </c>
      <c r="AE58" s="196" t="s">
        <v>235</v>
      </c>
      <c r="AF58" s="197">
        <f>AE58-AD58</f>
        <v>-17</v>
      </c>
      <c r="AG58" s="198">
        <f>IF(AI58="SI", 0,J58)</f>
        <v>44.86</v>
      </c>
      <c r="AH58" s="199">
        <f>AG58*AF58</f>
        <v>-762.62</v>
      </c>
      <c r="AI58" s="200"/>
    </row>
    <row r="59" spans="1:35" ht="48">
      <c r="A59" s="108">
        <v>2020</v>
      </c>
      <c r="B59" s="108">
        <v>296</v>
      </c>
      <c r="C59" s="109" t="s">
        <v>247</v>
      </c>
      <c r="D59" s="194" t="s">
        <v>306</v>
      </c>
      <c r="E59" s="109" t="s">
        <v>99</v>
      </c>
      <c r="F59" s="201" t="s">
        <v>307</v>
      </c>
      <c r="G59" s="112">
        <v>20.25</v>
      </c>
      <c r="H59" s="112">
        <v>3.65</v>
      </c>
      <c r="I59" s="143" t="s">
        <v>79</v>
      </c>
      <c r="J59" s="112">
        <f>IF(I59="SI", G59-H59,G59)</f>
        <v>16.600000000000001</v>
      </c>
      <c r="K59" s="195" t="s">
        <v>120</v>
      </c>
      <c r="L59" s="108">
        <v>2020</v>
      </c>
      <c r="M59" s="108">
        <v>2604</v>
      </c>
      <c r="N59" s="109" t="s">
        <v>247</v>
      </c>
      <c r="O59" s="111" t="s">
        <v>121</v>
      </c>
      <c r="P59" s="109" t="s">
        <v>122</v>
      </c>
      <c r="Q59" s="109" t="s">
        <v>122</v>
      </c>
      <c r="R59" s="108" t="s">
        <v>96</v>
      </c>
      <c r="S59" s="111" t="s">
        <v>97</v>
      </c>
      <c r="T59" s="108">
        <v>1100502</v>
      </c>
      <c r="U59" s="108">
        <v>4200</v>
      </c>
      <c r="V59" s="108">
        <v>1656</v>
      </c>
      <c r="W59" s="108">
        <v>1</v>
      </c>
      <c r="X59" s="113">
        <v>2020</v>
      </c>
      <c r="Y59" s="113">
        <v>9</v>
      </c>
      <c r="Z59" s="113">
        <v>0</v>
      </c>
      <c r="AA59" s="114" t="s">
        <v>114</v>
      </c>
      <c r="AB59" s="108">
        <v>648</v>
      </c>
      <c r="AC59" s="109" t="s">
        <v>114</v>
      </c>
      <c r="AD59" s="196" t="s">
        <v>303</v>
      </c>
      <c r="AE59" s="196" t="s">
        <v>114</v>
      </c>
      <c r="AF59" s="197">
        <f>AE59-AD59</f>
        <v>-29</v>
      </c>
      <c r="AG59" s="198">
        <f>IF(AI59="SI", 0,J59)</f>
        <v>16.600000000000001</v>
      </c>
      <c r="AH59" s="199">
        <f>AG59*AF59</f>
        <v>-481.40000000000003</v>
      </c>
      <c r="AI59" s="200"/>
    </row>
    <row r="60" spans="1:35" ht="48">
      <c r="A60" s="108">
        <v>2020</v>
      </c>
      <c r="B60" s="108">
        <v>297</v>
      </c>
      <c r="C60" s="109" t="s">
        <v>247</v>
      </c>
      <c r="D60" s="194" t="s">
        <v>308</v>
      </c>
      <c r="E60" s="109" t="s">
        <v>99</v>
      </c>
      <c r="F60" s="201" t="s">
        <v>309</v>
      </c>
      <c r="G60" s="112">
        <v>108.31</v>
      </c>
      <c r="H60" s="112">
        <v>19.53</v>
      </c>
      <c r="I60" s="143" t="s">
        <v>79</v>
      </c>
      <c r="J60" s="112">
        <f>IF(I60="SI", G60-H60,G60)</f>
        <v>88.78</v>
      </c>
      <c r="K60" s="195" t="s">
        <v>120</v>
      </c>
      <c r="L60" s="108">
        <v>2020</v>
      </c>
      <c r="M60" s="108">
        <v>2602</v>
      </c>
      <c r="N60" s="109" t="s">
        <v>247</v>
      </c>
      <c r="O60" s="111" t="s">
        <v>121</v>
      </c>
      <c r="P60" s="109" t="s">
        <v>122</v>
      </c>
      <c r="Q60" s="109" t="s">
        <v>122</v>
      </c>
      <c r="R60" s="108" t="s">
        <v>96</v>
      </c>
      <c r="S60" s="111" t="s">
        <v>97</v>
      </c>
      <c r="T60" s="108">
        <v>1010203</v>
      </c>
      <c r="U60" s="108">
        <v>140</v>
      </c>
      <c r="V60" s="108">
        <v>1043</v>
      </c>
      <c r="W60" s="108">
        <v>1</v>
      </c>
      <c r="X60" s="113">
        <v>2020</v>
      </c>
      <c r="Y60" s="113">
        <v>12</v>
      </c>
      <c r="Z60" s="113">
        <v>0</v>
      </c>
      <c r="AA60" s="114" t="s">
        <v>114</v>
      </c>
      <c r="AB60" s="108">
        <v>642</v>
      </c>
      <c r="AC60" s="109" t="s">
        <v>114</v>
      </c>
      <c r="AD60" s="196" t="s">
        <v>303</v>
      </c>
      <c r="AE60" s="196" t="s">
        <v>114</v>
      </c>
      <c r="AF60" s="197">
        <f>AE60-AD60</f>
        <v>-29</v>
      </c>
      <c r="AG60" s="198">
        <f>IF(AI60="SI", 0,J60)</f>
        <v>88.78</v>
      </c>
      <c r="AH60" s="199">
        <f>AG60*AF60</f>
        <v>-2574.62</v>
      </c>
      <c r="AI60" s="200"/>
    </row>
    <row r="61" spans="1:35" ht="60">
      <c r="A61" s="108">
        <v>2020</v>
      </c>
      <c r="B61" s="108">
        <v>298</v>
      </c>
      <c r="C61" s="109" t="s">
        <v>247</v>
      </c>
      <c r="D61" s="194" t="s">
        <v>310</v>
      </c>
      <c r="E61" s="109" t="s">
        <v>99</v>
      </c>
      <c r="F61" s="201" t="s">
        <v>311</v>
      </c>
      <c r="G61" s="112">
        <v>19.3</v>
      </c>
      <c r="H61" s="112">
        <v>3.48</v>
      </c>
      <c r="I61" s="143" t="s">
        <v>79</v>
      </c>
      <c r="J61" s="112">
        <f>IF(I61="SI", G61-H61,G61)</f>
        <v>15.82</v>
      </c>
      <c r="K61" s="195" t="s">
        <v>120</v>
      </c>
      <c r="L61" s="108">
        <v>2020</v>
      </c>
      <c r="M61" s="108">
        <v>2603</v>
      </c>
      <c r="N61" s="109" t="s">
        <v>247</v>
      </c>
      <c r="O61" s="111" t="s">
        <v>121</v>
      </c>
      <c r="P61" s="109" t="s">
        <v>122</v>
      </c>
      <c r="Q61" s="109" t="s">
        <v>122</v>
      </c>
      <c r="R61" s="108" t="s">
        <v>96</v>
      </c>
      <c r="S61" s="111" t="s">
        <v>97</v>
      </c>
      <c r="T61" s="108">
        <v>1110203</v>
      </c>
      <c r="U61" s="108">
        <v>4430</v>
      </c>
      <c r="V61" s="108">
        <v>2123</v>
      </c>
      <c r="W61" s="108">
        <v>2</v>
      </c>
      <c r="X61" s="113">
        <v>2020</v>
      </c>
      <c r="Y61" s="113">
        <v>15</v>
      </c>
      <c r="Z61" s="113">
        <v>0</v>
      </c>
      <c r="AA61" s="114" t="s">
        <v>114</v>
      </c>
      <c r="AB61" s="108">
        <v>650</v>
      </c>
      <c r="AC61" s="109" t="s">
        <v>114</v>
      </c>
      <c r="AD61" s="196" t="s">
        <v>303</v>
      </c>
      <c r="AE61" s="196" t="s">
        <v>114</v>
      </c>
      <c r="AF61" s="197">
        <f>AE61-AD61</f>
        <v>-29</v>
      </c>
      <c r="AG61" s="198">
        <f>IF(AI61="SI", 0,J61)</f>
        <v>15.82</v>
      </c>
      <c r="AH61" s="199">
        <f>AG61*AF61</f>
        <v>-458.78000000000003</v>
      </c>
      <c r="AI61" s="200"/>
    </row>
    <row r="62" spans="1:35" ht="36">
      <c r="A62" s="108">
        <v>2020</v>
      </c>
      <c r="B62" s="108">
        <v>299</v>
      </c>
      <c r="C62" s="109" t="s">
        <v>114</v>
      </c>
      <c r="D62" s="194" t="s">
        <v>312</v>
      </c>
      <c r="E62" s="109" t="s">
        <v>99</v>
      </c>
      <c r="F62" s="201" t="s">
        <v>313</v>
      </c>
      <c r="G62" s="112">
        <v>1892.1</v>
      </c>
      <c r="H62" s="112">
        <v>341.2</v>
      </c>
      <c r="I62" s="143" t="s">
        <v>79</v>
      </c>
      <c r="J62" s="112">
        <f>IF(I62="SI", G62-H62,G62)</f>
        <v>1550.8999999999999</v>
      </c>
      <c r="K62" s="195" t="s">
        <v>120</v>
      </c>
      <c r="L62" s="108">
        <v>2020</v>
      </c>
      <c r="M62" s="108">
        <v>2615</v>
      </c>
      <c r="N62" s="109" t="s">
        <v>114</v>
      </c>
      <c r="O62" s="111" t="s">
        <v>121</v>
      </c>
      <c r="P62" s="109" t="s">
        <v>122</v>
      </c>
      <c r="Q62" s="109" t="s">
        <v>122</v>
      </c>
      <c r="R62" s="108" t="s">
        <v>96</v>
      </c>
      <c r="S62" s="111" t="s">
        <v>97</v>
      </c>
      <c r="T62" s="108">
        <v>1080203</v>
      </c>
      <c r="U62" s="108">
        <v>2890</v>
      </c>
      <c r="V62" s="108">
        <v>1937</v>
      </c>
      <c r="W62" s="108">
        <v>1</v>
      </c>
      <c r="X62" s="113">
        <v>2020</v>
      </c>
      <c r="Y62" s="113">
        <v>16</v>
      </c>
      <c r="Z62" s="113">
        <v>0</v>
      </c>
      <c r="AA62" s="114" t="s">
        <v>114</v>
      </c>
      <c r="AB62" s="108">
        <v>647</v>
      </c>
      <c r="AC62" s="109" t="s">
        <v>114</v>
      </c>
      <c r="AD62" s="196" t="s">
        <v>303</v>
      </c>
      <c r="AE62" s="196" t="s">
        <v>235</v>
      </c>
      <c r="AF62" s="197">
        <f>AE62-AD62</f>
        <v>-17</v>
      </c>
      <c r="AG62" s="198">
        <f>IF(AI62="SI", 0,J62)</f>
        <v>1550.8999999999999</v>
      </c>
      <c r="AH62" s="199">
        <f>AG62*AF62</f>
        <v>-26365.3</v>
      </c>
      <c r="AI62" s="200"/>
    </row>
    <row r="63" spans="1:35" ht="48">
      <c r="A63" s="108">
        <v>2020</v>
      </c>
      <c r="B63" s="108">
        <v>300</v>
      </c>
      <c r="C63" s="109" t="s">
        <v>114</v>
      </c>
      <c r="D63" s="194" t="s">
        <v>314</v>
      </c>
      <c r="E63" s="109" t="s">
        <v>99</v>
      </c>
      <c r="F63" s="201" t="s">
        <v>315</v>
      </c>
      <c r="G63" s="112">
        <v>48.03</v>
      </c>
      <c r="H63" s="112">
        <v>8.66</v>
      </c>
      <c r="I63" s="143" t="s">
        <v>79</v>
      </c>
      <c r="J63" s="112">
        <f>IF(I63="SI", G63-H63,G63)</f>
        <v>39.370000000000005</v>
      </c>
      <c r="K63" s="195" t="s">
        <v>120</v>
      </c>
      <c r="L63" s="108">
        <v>2020</v>
      </c>
      <c r="M63" s="108">
        <v>2618</v>
      </c>
      <c r="N63" s="109" t="s">
        <v>114</v>
      </c>
      <c r="O63" s="111" t="s">
        <v>121</v>
      </c>
      <c r="P63" s="109" t="s">
        <v>122</v>
      </c>
      <c r="Q63" s="109" t="s">
        <v>122</v>
      </c>
      <c r="R63" s="108" t="s">
        <v>96</v>
      </c>
      <c r="S63" s="111" t="s">
        <v>97</v>
      </c>
      <c r="T63" s="108">
        <v>1110203</v>
      </c>
      <c r="U63" s="108">
        <v>4430</v>
      </c>
      <c r="V63" s="108">
        <v>2120</v>
      </c>
      <c r="W63" s="108">
        <v>1</v>
      </c>
      <c r="X63" s="113">
        <v>2020</v>
      </c>
      <c r="Y63" s="113">
        <v>13</v>
      </c>
      <c r="Z63" s="113">
        <v>0</v>
      </c>
      <c r="AA63" s="114" t="s">
        <v>114</v>
      </c>
      <c r="AB63" s="108">
        <v>649</v>
      </c>
      <c r="AC63" s="109" t="s">
        <v>114</v>
      </c>
      <c r="AD63" s="196" t="s">
        <v>303</v>
      </c>
      <c r="AE63" s="196" t="s">
        <v>114</v>
      </c>
      <c r="AF63" s="197">
        <f>AE63-AD63</f>
        <v>-29</v>
      </c>
      <c r="AG63" s="198">
        <f>IF(AI63="SI", 0,J63)</f>
        <v>39.370000000000005</v>
      </c>
      <c r="AH63" s="199">
        <f>AG63*AF63</f>
        <v>-1141.73</v>
      </c>
      <c r="AI63" s="200"/>
    </row>
    <row r="64" spans="1:35" ht="48">
      <c r="A64" s="108">
        <v>2020</v>
      </c>
      <c r="B64" s="108">
        <v>301</v>
      </c>
      <c r="C64" s="109" t="s">
        <v>114</v>
      </c>
      <c r="D64" s="194" t="s">
        <v>316</v>
      </c>
      <c r="E64" s="109" t="s">
        <v>99</v>
      </c>
      <c r="F64" s="201" t="s">
        <v>317</v>
      </c>
      <c r="G64" s="112">
        <v>12.88</v>
      </c>
      <c r="H64" s="112">
        <v>2.3199999999999998</v>
      </c>
      <c r="I64" s="143" t="s">
        <v>79</v>
      </c>
      <c r="J64" s="112">
        <f>IF(I64="SI", G64-H64,G64)</f>
        <v>10.56</v>
      </c>
      <c r="K64" s="195" t="s">
        <v>120</v>
      </c>
      <c r="L64" s="108">
        <v>2020</v>
      </c>
      <c r="M64" s="108">
        <v>2619</v>
      </c>
      <c r="N64" s="109" t="s">
        <v>114</v>
      </c>
      <c r="O64" s="111" t="s">
        <v>121</v>
      </c>
      <c r="P64" s="109" t="s">
        <v>122</v>
      </c>
      <c r="Q64" s="109" t="s">
        <v>122</v>
      </c>
      <c r="R64" s="108" t="s">
        <v>96</v>
      </c>
      <c r="S64" s="111" t="s">
        <v>97</v>
      </c>
      <c r="T64" s="108">
        <v>1100502</v>
      </c>
      <c r="U64" s="108">
        <v>4200</v>
      </c>
      <c r="V64" s="108">
        <v>1656</v>
      </c>
      <c r="W64" s="108">
        <v>1</v>
      </c>
      <c r="X64" s="113">
        <v>2020</v>
      </c>
      <c r="Y64" s="113">
        <v>9</v>
      </c>
      <c r="Z64" s="113">
        <v>0</v>
      </c>
      <c r="AA64" s="114" t="s">
        <v>114</v>
      </c>
      <c r="AB64" s="108">
        <v>648</v>
      </c>
      <c r="AC64" s="109" t="s">
        <v>114</v>
      </c>
      <c r="AD64" s="196" t="s">
        <v>303</v>
      </c>
      <c r="AE64" s="196" t="s">
        <v>114</v>
      </c>
      <c r="AF64" s="197">
        <f>AE64-AD64</f>
        <v>-29</v>
      </c>
      <c r="AG64" s="198">
        <f>IF(AI64="SI", 0,J64)</f>
        <v>10.56</v>
      </c>
      <c r="AH64" s="199">
        <f>AG64*AF64</f>
        <v>-306.24</v>
      </c>
      <c r="AI64" s="200"/>
    </row>
    <row r="65" spans="1:35" ht="48">
      <c r="A65" s="108">
        <v>2020</v>
      </c>
      <c r="B65" s="108">
        <v>302</v>
      </c>
      <c r="C65" s="109" t="s">
        <v>114</v>
      </c>
      <c r="D65" s="194" t="s">
        <v>318</v>
      </c>
      <c r="E65" s="109" t="s">
        <v>99</v>
      </c>
      <c r="F65" s="201" t="s">
        <v>319</v>
      </c>
      <c r="G65" s="112">
        <v>29.07</v>
      </c>
      <c r="H65" s="112">
        <v>2.64</v>
      </c>
      <c r="I65" s="143" t="s">
        <v>79</v>
      </c>
      <c r="J65" s="112">
        <f>IF(I65="SI", G65-H65,G65)</f>
        <v>26.43</v>
      </c>
      <c r="K65" s="195" t="s">
        <v>120</v>
      </c>
      <c r="L65" s="108">
        <v>2020</v>
      </c>
      <c r="M65" s="108">
        <v>2612</v>
      </c>
      <c r="N65" s="109" t="s">
        <v>114</v>
      </c>
      <c r="O65" s="111" t="s">
        <v>121</v>
      </c>
      <c r="P65" s="109" t="s">
        <v>122</v>
      </c>
      <c r="Q65" s="109" t="s">
        <v>122</v>
      </c>
      <c r="R65" s="108" t="s">
        <v>96</v>
      </c>
      <c r="S65" s="111" t="s">
        <v>97</v>
      </c>
      <c r="T65" s="108">
        <v>1040203</v>
      </c>
      <c r="U65" s="108">
        <v>1570</v>
      </c>
      <c r="V65" s="108">
        <v>1366</v>
      </c>
      <c r="W65" s="108">
        <v>1</v>
      </c>
      <c r="X65" s="113">
        <v>2020</v>
      </c>
      <c r="Y65" s="113">
        <v>14</v>
      </c>
      <c r="Z65" s="113">
        <v>0</v>
      </c>
      <c r="AA65" s="114" t="s">
        <v>114</v>
      </c>
      <c r="AB65" s="108">
        <v>644</v>
      </c>
      <c r="AC65" s="109" t="s">
        <v>114</v>
      </c>
      <c r="AD65" s="196" t="s">
        <v>303</v>
      </c>
      <c r="AE65" s="196" t="s">
        <v>114</v>
      </c>
      <c r="AF65" s="197">
        <f>AE65-AD65</f>
        <v>-29</v>
      </c>
      <c r="AG65" s="198">
        <f>IF(AI65="SI", 0,J65)</f>
        <v>26.43</v>
      </c>
      <c r="AH65" s="199">
        <f>AG65*AF65</f>
        <v>-766.47</v>
      </c>
      <c r="AI65" s="200"/>
    </row>
    <row r="66" spans="1:35" ht="48">
      <c r="A66" s="108">
        <v>2020</v>
      </c>
      <c r="B66" s="108">
        <v>303</v>
      </c>
      <c r="C66" s="109" t="s">
        <v>114</v>
      </c>
      <c r="D66" s="194" t="s">
        <v>320</v>
      </c>
      <c r="E66" s="109" t="s">
        <v>99</v>
      </c>
      <c r="F66" s="201" t="s">
        <v>321</v>
      </c>
      <c r="G66" s="112">
        <v>32.03</v>
      </c>
      <c r="H66" s="112">
        <v>2.91</v>
      </c>
      <c r="I66" s="143" t="s">
        <v>79</v>
      </c>
      <c r="J66" s="112">
        <f>IF(I66="SI", G66-H66,G66)</f>
        <v>29.12</v>
      </c>
      <c r="K66" s="195" t="s">
        <v>120</v>
      </c>
      <c r="L66" s="108">
        <v>2020</v>
      </c>
      <c r="M66" s="108">
        <v>2617</v>
      </c>
      <c r="N66" s="109" t="s">
        <v>114</v>
      </c>
      <c r="O66" s="111" t="s">
        <v>121</v>
      </c>
      <c r="P66" s="109" t="s">
        <v>122</v>
      </c>
      <c r="Q66" s="109" t="s">
        <v>122</v>
      </c>
      <c r="R66" s="108" t="s">
        <v>96</v>
      </c>
      <c r="S66" s="111" t="s">
        <v>97</v>
      </c>
      <c r="T66" s="108">
        <v>1040103</v>
      </c>
      <c r="U66" s="108">
        <v>1460</v>
      </c>
      <c r="V66" s="108">
        <v>1341</v>
      </c>
      <c r="W66" s="108">
        <v>1</v>
      </c>
      <c r="X66" s="113">
        <v>2020</v>
      </c>
      <c r="Y66" s="113">
        <v>17</v>
      </c>
      <c r="Z66" s="113">
        <v>0</v>
      </c>
      <c r="AA66" s="114" t="s">
        <v>114</v>
      </c>
      <c r="AB66" s="108">
        <v>643</v>
      </c>
      <c r="AC66" s="109" t="s">
        <v>114</v>
      </c>
      <c r="AD66" s="196" t="s">
        <v>303</v>
      </c>
      <c r="AE66" s="196" t="s">
        <v>114</v>
      </c>
      <c r="AF66" s="197">
        <f>AE66-AD66</f>
        <v>-29</v>
      </c>
      <c r="AG66" s="198">
        <f>IF(AI66="SI", 0,J66)</f>
        <v>29.12</v>
      </c>
      <c r="AH66" s="199">
        <f>AG66*AF66</f>
        <v>-844.48</v>
      </c>
      <c r="AI66" s="200"/>
    </row>
    <row r="67" spans="1:35" ht="48">
      <c r="A67" s="108">
        <v>2020</v>
      </c>
      <c r="B67" s="108">
        <v>304</v>
      </c>
      <c r="C67" s="109" t="s">
        <v>114</v>
      </c>
      <c r="D67" s="194" t="s">
        <v>322</v>
      </c>
      <c r="E67" s="109" t="s">
        <v>99</v>
      </c>
      <c r="F67" s="201" t="s">
        <v>323</v>
      </c>
      <c r="G67" s="112">
        <v>39.44</v>
      </c>
      <c r="H67" s="112">
        <v>7.11</v>
      </c>
      <c r="I67" s="143" t="s">
        <v>79</v>
      </c>
      <c r="J67" s="112">
        <f>IF(I67="SI", G67-H67,G67)</f>
        <v>32.33</v>
      </c>
      <c r="K67" s="195" t="s">
        <v>120</v>
      </c>
      <c r="L67" s="108">
        <v>2020</v>
      </c>
      <c r="M67" s="108">
        <v>2613</v>
      </c>
      <c r="N67" s="109" t="s">
        <v>114</v>
      </c>
      <c r="O67" s="111" t="s">
        <v>121</v>
      </c>
      <c r="P67" s="109" t="s">
        <v>122</v>
      </c>
      <c r="Q67" s="109" t="s">
        <v>122</v>
      </c>
      <c r="R67" s="108" t="s">
        <v>96</v>
      </c>
      <c r="S67" s="111" t="s">
        <v>97</v>
      </c>
      <c r="T67" s="108">
        <v>1070103</v>
      </c>
      <c r="U67" s="108">
        <v>2560</v>
      </c>
      <c r="V67" s="108">
        <v>1835</v>
      </c>
      <c r="W67" s="108">
        <v>1</v>
      </c>
      <c r="X67" s="113">
        <v>2020</v>
      </c>
      <c r="Y67" s="113">
        <v>10</v>
      </c>
      <c r="Z67" s="113">
        <v>0</v>
      </c>
      <c r="AA67" s="114" t="s">
        <v>114</v>
      </c>
      <c r="AB67" s="108">
        <v>646</v>
      </c>
      <c r="AC67" s="109" t="s">
        <v>114</v>
      </c>
      <c r="AD67" s="196" t="s">
        <v>303</v>
      </c>
      <c r="AE67" s="196" t="s">
        <v>114</v>
      </c>
      <c r="AF67" s="197">
        <f>AE67-AD67</f>
        <v>-29</v>
      </c>
      <c r="AG67" s="198">
        <f>IF(AI67="SI", 0,J67)</f>
        <v>32.33</v>
      </c>
      <c r="AH67" s="199">
        <f>AG67*AF67</f>
        <v>-937.56999999999994</v>
      </c>
      <c r="AI67" s="200"/>
    </row>
    <row r="68" spans="1:35" ht="48">
      <c r="A68" s="108">
        <v>2020</v>
      </c>
      <c r="B68" s="108">
        <v>305</v>
      </c>
      <c r="C68" s="109" t="s">
        <v>114</v>
      </c>
      <c r="D68" s="194" t="s">
        <v>324</v>
      </c>
      <c r="E68" s="109" t="s">
        <v>99</v>
      </c>
      <c r="F68" s="201" t="s">
        <v>325</v>
      </c>
      <c r="G68" s="112">
        <v>41.54</v>
      </c>
      <c r="H68" s="112">
        <v>7.49</v>
      </c>
      <c r="I68" s="143" t="s">
        <v>79</v>
      </c>
      <c r="J68" s="112">
        <f>IF(I68="SI", G68-H68,G68)</f>
        <v>34.049999999999997</v>
      </c>
      <c r="K68" s="195" t="s">
        <v>120</v>
      </c>
      <c r="L68" s="108">
        <v>2020</v>
      </c>
      <c r="M68" s="108">
        <v>2614</v>
      </c>
      <c r="N68" s="109" t="s">
        <v>114</v>
      </c>
      <c r="O68" s="111" t="s">
        <v>121</v>
      </c>
      <c r="P68" s="109" t="s">
        <v>122</v>
      </c>
      <c r="Q68" s="109" t="s">
        <v>122</v>
      </c>
      <c r="R68" s="108" t="s">
        <v>96</v>
      </c>
      <c r="S68" s="111" t="s">
        <v>97</v>
      </c>
      <c r="T68" s="108">
        <v>1060203</v>
      </c>
      <c r="U68" s="108">
        <v>2340</v>
      </c>
      <c r="V68" s="108">
        <v>1840</v>
      </c>
      <c r="W68" s="108">
        <v>1</v>
      </c>
      <c r="X68" s="113">
        <v>2020</v>
      </c>
      <c r="Y68" s="113">
        <v>11</v>
      </c>
      <c r="Z68" s="113">
        <v>0</v>
      </c>
      <c r="AA68" s="114" t="s">
        <v>114</v>
      </c>
      <c r="AB68" s="108">
        <v>645</v>
      </c>
      <c r="AC68" s="109" t="s">
        <v>114</v>
      </c>
      <c r="AD68" s="196" t="s">
        <v>303</v>
      </c>
      <c r="AE68" s="196" t="s">
        <v>114</v>
      </c>
      <c r="AF68" s="197">
        <f>AE68-AD68</f>
        <v>-29</v>
      </c>
      <c r="AG68" s="198">
        <f>IF(AI68="SI", 0,J68)</f>
        <v>34.049999999999997</v>
      </c>
      <c r="AH68" s="199">
        <f>AG68*AF68</f>
        <v>-987.44999999999993</v>
      </c>
      <c r="AI68" s="200"/>
    </row>
    <row r="69" spans="1:35" ht="36">
      <c r="A69" s="108">
        <v>2020</v>
      </c>
      <c r="B69" s="108">
        <v>306</v>
      </c>
      <c r="C69" s="109" t="s">
        <v>235</v>
      </c>
      <c r="D69" s="194" t="s">
        <v>326</v>
      </c>
      <c r="E69" s="109" t="s">
        <v>327</v>
      </c>
      <c r="F69" s="201" t="s">
        <v>172</v>
      </c>
      <c r="G69" s="112">
        <v>401.59</v>
      </c>
      <c r="H69" s="112">
        <v>72.42</v>
      </c>
      <c r="I69" s="143" t="s">
        <v>79</v>
      </c>
      <c r="J69" s="112">
        <f>IF(I69="SI", G69-H69,G69)</f>
        <v>329.16999999999996</v>
      </c>
      <c r="K69" s="195" t="s">
        <v>173</v>
      </c>
      <c r="L69" s="108">
        <v>2020</v>
      </c>
      <c r="M69" s="108">
        <v>2700</v>
      </c>
      <c r="N69" s="109" t="s">
        <v>328</v>
      </c>
      <c r="O69" s="111" t="s">
        <v>175</v>
      </c>
      <c r="P69" s="109" t="s">
        <v>176</v>
      </c>
      <c r="Q69" s="109" t="s">
        <v>176</v>
      </c>
      <c r="R69" s="108" t="s">
        <v>96</v>
      </c>
      <c r="S69" s="111" t="s">
        <v>97</v>
      </c>
      <c r="T69" s="108">
        <v>1010203</v>
      </c>
      <c r="U69" s="108">
        <v>140</v>
      </c>
      <c r="V69" s="108">
        <v>1043</v>
      </c>
      <c r="W69" s="108">
        <v>2</v>
      </c>
      <c r="X69" s="113">
        <v>2020</v>
      </c>
      <c r="Y69" s="113">
        <v>19</v>
      </c>
      <c r="Z69" s="113">
        <v>0</v>
      </c>
      <c r="AA69" s="114" t="s">
        <v>235</v>
      </c>
      <c r="AB69" s="108">
        <v>663</v>
      </c>
      <c r="AC69" s="109" t="s">
        <v>235</v>
      </c>
      <c r="AD69" s="196" t="s">
        <v>329</v>
      </c>
      <c r="AE69" s="196" t="s">
        <v>214</v>
      </c>
      <c r="AF69" s="197">
        <f>AE69-AD69</f>
        <v>-24</v>
      </c>
      <c r="AG69" s="198">
        <f>IF(AI69="SI", 0,J69)</f>
        <v>329.16999999999996</v>
      </c>
      <c r="AH69" s="199">
        <f>AG69*AF69</f>
        <v>-7900.079999999999</v>
      </c>
      <c r="AI69" s="200"/>
    </row>
    <row r="70" spans="1:35">
      <c r="A70" s="108">
        <v>2020</v>
      </c>
      <c r="B70" s="108">
        <v>307</v>
      </c>
      <c r="C70" s="109" t="s">
        <v>235</v>
      </c>
      <c r="D70" s="194" t="s">
        <v>330</v>
      </c>
      <c r="E70" s="109" t="s">
        <v>328</v>
      </c>
      <c r="F70" s="201" t="s">
        <v>331</v>
      </c>
      <c r="G70" s="112">
        <v>23.29</v>
      </c>
      <c r="H70" s="112">
        <v>0</v>
      </c>
      <c r="I70" s="143" t="s">
        <v>229</v>
      </c>
      <c r="J70" s="112">
        <f>IF(I70="SI", G70-H70,G70)</f>
        <v>23.29</v>
      </c>
      <c r="K70" s="195" t="s">
        <v>275</v>
      </c>
      <c r="L70" s="108">
        <v>2020</v>
      </c>
      <c r="M70" s="108">
        <v>2736</v>
      </c>
      <c r="N70" s="109" t="s">
        <v>332</v>
      </c>
      <c r="O70" s="111" t="s">
        <v>276</v>
      </c>
      <c r="P70" s="109" t="s">
        <v>277</v>
      </c>
      <c r="Q70" s="109" t="s">
        <v>278</v>
      </c>
      <c r="R70" s="108" t="s">
        <v>96</v>
      </c>
      <c r="S70" s="111" t="s">
        <v>97</v>
      </c>
      <c r="T70" s="108">
        <v>1010203</v>
      </c>
      <c r="U70" s="108">
        <v>140</v>
      </c>
      <c r="V70" s="108">
        <v>1043</v>
      </c>
      <c r="W70" s="108">
        <v>3</v>
      </c>
      <c r="X70" s="113">
        <v>2020</v>
      </c>
      <c r="Y70" s="113">
        <v>105</v>
      </c>
      <c r="Z70" s="113">
        <v>0</v>
      </c>
      <c r="AA70" s="114" t="s">
        <v>235</v>
      </c>
      <c r="AB70" s="108">
        <v>664</v>
      </c>
      <c r="AC70" s="109" t="s">
        <v>235</v>
      </c>
      <c r="AD70" s="196" t="s">
        <v>333</v>
      </c>
      <c r="AE70" s="196" t="s">
        <v>214</v>
      </c>
      <c r="AF70" s="197">
        <f>AE70-AD70</f>
        <v>-28</v>
      </c>
      <c r="AG70" s="198">
        <f>IF(AI70="SI", 0,J70)</f>
        <v>23.29</v>
      </c>
      <c r="AH70" s="199">
        <f>AG70*AF70</f>
        <v>-652.12</v>
      </c>
      <c r="AI70" s="200"/>
    </row>
    <row r="71" spans="1:35" ht="84">
      <c r="A71" s="108">
        <v>2020</v>
      </c>
      <c r="B71" s="108">
        <v>308</v>
      </c>
      <c r="C71" s="109" t="s">
        <v>235</v>
      </c>
      <c r="D71" s="194" t="s">
        <v>334</v>
      </c>
      <c r="E71" s="109" t="s">
        <v>327</v>
      </c>
      <c r="F71" s="201" t="s">
        <v>179</v>
      </c>
      <c r="G71" s="112">
        <v>375.75</v>
      </c>
      <c r="H71" s="112">
        <v>67.760000000000005</v>
      </c>
      <c r="I71" s="143" t="s">
        <v>79</v>
      </c>
      <c r="J71" s="112">
        <f>IF(I71="SI", G71-H71,G71)</f>
        <v>307.99</v>
      </c>
      <c r="K71" s="195" t="s">
        <v>180</v>
      </c>
      <c r="L71" s="108">
        <v>2020</v>
      </c>
      <c r="M71" s="108">
        <v>2699</v>
      </c>
      <c r="N71" s="109" t="s">
        <v>328</v>
      </c>
      <c r="O71" s="111" t="s">
        <v>181</v>
      </c>
      <c r="P71" s="109" t="s">
        <v>182</v>
      </c>
      <c r="Q71" s="109" t="s">
        <v>183</v>
      </c>
      <c r="R71" s="108" t="s">
        <v>96</v>
      </c>
      <c r="S71" s="111" t="s">
        <v>97</v>
      </c>
      <c r="T71" s="108">
        <v>1080203</v>
      </c>
      <c r="U71" s="108">
        <v>2890</v>
      </c>
      <c r="V71" s="108">
        <v>1937</v>
      </c>
      <c r="W71" s="108">
        <v>1</v>
      </c>
      <c r="X71" s="113">
        <v>2020</v>
      </c>
      <c r="Y71" s="113">
        <v>3</v>
      </c>
      <c r="Z71" s="113">
        <v>0</v>
      </c>
      <c r="AA71" s="114" t="s">
        <v>235</v>
      </c>
      <c r="AB71" s="108">
        <v>657</v>
      </c>
      <c r="AC71" s="109" t="s">
        <v>235</v>
      </c>
      <c r="AD71" s="196" t="s">
        <v>335</v>
      </c>
      <c r="AE71" s="196" t="s">
        <v>214</v>
      </c>
      <c r="AF71" s="197">
        <f>AE71-AD71</f>
        <v>-25</v>
      </c>
      <c r="AG71" s="198">
        <f>IF(AI71="SI", 0,J71)</f>
        <v>307.99</v>
      </c>
      <c r="AH71" s="199">
        <f>AG71*AF71</f>
        <v>-7699.75</v>
      </c>
      <c r="AI71" s="200"/>
    </row>
    <row r="72" spans="1:35" ht="216">
      <c r="A72" s="108">
        <v>2020</v>
      </c>
      <c r="B72" s="108">
        <v>309</v>
      </c>
      <c r="C72" s="109" t="s">
        <v>235</v>
      </c>
      <c r="D72" s="194" t="s">
        <v>336</v>
      </c>
      <c r="E72" s="109" t="s">
        <v>168</v>
      </c>
      <c r="F72" s="201" t="s">
        <v>337</v>
      </c>
      <c r="G72" s="112">
        <v>408.5</v>
      </c>
      <c r="H72" s="112">
        <v>0</v>
      </c>
      <c r="I72" s="143" t="s">
        <v>229</v>
      </c>
      <c r="J72" s="112">
        <f>IF(I72="SI", G72-H72,G72)</f>
        <v>408.5</v>
      </c>
      <c r="K72" s="195" t="s">
        <v>338</v>
      </c>
      <c r="L72" s="108">
        <v>2020</v>
      </c>
      <c r="M72" s="108">
        <v>2668</v>
      </c>
      <c r="N72" s="109" t="s">
        <v>168</v>
      </c>
      <c r="O72" s="111" t="s">
        <v>339</v>
      </c>
      <c r="P72" s="109" t="s">
        <v>340</v>
      </c>
      <c r="Q72" s="109" t="s">
        <v>340</v>
      </c>
      <c r="R72" s="108" t="s">
        <v>166</v>
      </c>
      <c r="S72" s="111" t="s">
        <v>167</v>
      </c>
      <c r="T72" s="108">
        <v>1010203</v>
      </c>
      <c r="U72" s="108">
        <v>140</v>
      </c>
      <c r="V72" s="108">
        <v>1042</v>
      </c>
      <c r="W72" s="108">
        <v>1</v>
      </c>
      <c r="X72" s="113">
        <v>2020</v>
      </c>
      <c r="Y72" s="113">
        <v>235</v>
      </c>
      <c r="Z72" s="113">
        <v>0</v>
      </c>
      <c r="AA72" s="114" t="s">
        <v>235</v>
      </c>
      <c r="AB72" s="108">
        <v>653</v>
      </c>
      <c r="AC72" s="109" t="s">
        <v>235</v>
      </c>
      <c r="AD72" s="196" t="s">
        <v>341</v>
      </c>
      <c r="AE72" s="196" t="s">
        <v>214</v>
      </c>
      <c r="AF72" s="197">
        <f>AE72-AD72</f>
        <v>-22</v>
      </c>
      <c r="AG72" s="198">
        <f>IF(AI72="SI", 0,J72)</f>
        <v>408.5</v>
      </c>
      <c r="AH72" s="199">
        <f>AG72*AF72</f>
        <v>-8987</v>
      </c>
      <c r="AI72" s="200"/>
    </row>
    <row r="73" spans="1:35" ht="60">
      <c r="A73" s="108">
        <v>2020</v>
      </c>
      <c r="B73" s="108">
        <v>310</v>
      </c>
      <c r="C73" s="109" t="s">
        <v>235</v>
      </c>
      <c r="D73" s="194" t="s">
        <v>342</v>
      </c>
      <c r="E73" s="109" t="s">
        <v>177</v>
      </c>
      <c r="F73" s="201" t="s">
        <v>343</v>
      </c>
      <c r="G73" s="112">
        <v>611.83000000000004</v>
      </c>
      <c r="H73" s="112">
        <v>110.33</v>
      </c>
      <c r="I73" s="143" t="s">
        <v>79</v>
      </c>
      <c r="J73" s="112">
        <f>IF(I73="SI", G73-H73,G73)</f>
        <v>501.50000000000006</v>
      </c>
      <c r="K73" s="195" t="s">
        <v>344</v>
      </c>
      <c r="L73" s="108">
        <v>2020</v>
      </c>
      <c r="M73" s="108">
        <v>2678</v>
      </c>
      <c r="N73" s="109" t="s">
        <v>177</v>
      </c>
      <c r="O73" s="111" t="s">
        <v>345</v>
      </c>
      <c r="P73" s="109" t="s">
        <v>346</v>
      </c>
      <c r="Q73" s="109" t="s">
        <v>346</v>
      </c>
      <c r="R73" s="108" t="s">
        <v>96</v>
      </c>
      <c r="S73" s="111" t="s">
        <v>97</v>
      </c>
      <c r="T73" s="108">
        <v>1030102</v>
      </c>
      <c r="U73" s="108">
        <v>1120</v>
      </c>
      <c r="V73" s="108">
        <v>1265</v>
      </c>
      <c r="W73" s="108">
        <v>1</v>
      </c>
      <c r="X73" s="113">
        <v>2020</v>
      </c>
      <c r="Y73" s="113">
        <v>245</v>
      </c>
      <c r="Z73" s="113">
        <v>0</v>
      </c>
      <c r="AA73" s="114" t="s">
        <v>235</v>
      </c>
      <c r="AB73" s="108">
        <v>661</v>
      </c>
      <c r="AC73" s="109" t="s">
        <v>235</v>
      </c>
      <c r="AD73" s="196" t="s">
        <v>347</v>
      </c>
      <c r="AE73" s="196" t="s">
        <v>348</v>
      </c>
      <c r="AF73" s="197">
        <f>AE73-AD73</f>
        <v>-22</v>
      </c>
      <c r="AG73" s="198">
        <f>IF(AI73="SI", 0,J73)</f>
        <v>501.50000000000006</v>
      </c>
      <c r="AH73" s="199">
        <f>AG73*AF73</f>
        <v>-11033.000000000002</v>
      </c>
      <c r="AI73" s="200"/>
    </row>
    <row r="74" spans="1:35" ht="84">
      <c r="A74" s="108">
        <v>2020</v>
      </c>
      <c r="B74" s="108">
        <v>311</v>
      </c>
      <c r="C74" s="109" t="s">
        <v>235</v>
      </c>
      <c r="D74" s="194" t="s">
        <v>349</v>
      </c>
      <c r="E74" s="109" t="s">
        <v>168</v>
      </c>
      <c r="F74" s="201" t="s">
        <v>350</v>
      </c>
      <c r="G74" s="112">
        <v>154.77000000000001</v>
      </c>
      <c r="H74" s="112">
        <v>4.47</v>
      </c>
      <c r="I74" s="143" t="s">
        <v>79</v>
      </c>
      <c r="J74" s="112">
        <f>IF(I74="SI", G74-H74,G74)</f>
        <v>150.30000000000001</v>
      </c>
      <c r="K74" s="195" t="s">
        <v>351</v>
      </c>
      <c r="L74" s="108">
        <v>2020</v>
      </c>
      <c r="M74" s="108">
        <v>2679</v>
      </c>
      <c r="N74" s="109" t="s">
        <v>177</v>
      </c>
      <c r="O74" s="111" t="s">
        <v>345</v>
      </c>
      <c r="P74" s="109" t="s">
        <v>346</v>
      </c>
      <c r="Q74" s="109" t="s">
        <v>346</v>
      </c>
      <c r="R74" s="108" t="s">
        <v>166</v>
      </c>
      <c r="S74" s="111" t="s">
        <v>167</v>
      </c>
      <c r="T74" s="108">
        <v>1010102</v>
      </c>
      <c r="U74" s="108">
        <v>20</v>
      </c>
      <c r="V74" s="108">
        <v>1603</v>
      </c>
      <c r="W74" s="108">
        <v>1</v>
      </c>
      <c r="X74" s="113">
        <v>2020</v>
      </c>
      <c r="Y74" s="113">
        <v>246</v>
      </c>
      <c r="Z74" s="113">
        <v>0</v>
      </c>
      <c r="AA74" s="114" t="s">
        <v>235</v>
      </c>
      <c r="AB74" s="108">
        <v>660</v>
      </c>
      <c r="AC74" s="109" t="s">
        <v>235</v>
      </c>
      <c r="AD74" s="196" t="s">
        <v>347</v>
      </c>
      <c r="AE74" s="196" t="s">
        <v>348</v>
      </c>
      <c r="AF74" s="197">
        <f>AE74-AD74</f>
        <v>-22</v>
      </c>
      <c r="AG74" s="198">
        <f>IF(AI74="SI", 0,J74)</f>
        <v>150.30000000000001</v>
      </c>
      <c r="AH74" s="199">
        <f>AG74*AF74</f>
        <v>-3306.6000000000004</v>
      </c>
      <c r="AI74" s="200"/>
    </row>
    <row r="75" spans="1:35" ht="36">
      <c r="A75" s="108">
        <v>2020</v>
      </c>
      <c r="B75" s="108">
        <v>312</v>
      </c>
      <c r="C75" s="109" t="s">
        <v>235</v>
      </c>
      <c r="D75" s="194" t="s">
        <v>352</v>
      </c>
      <c r="E75" s="109" t="s">
        <v>327</v>
      </c>
      <c r="F75" s="201" t="s">
        <v>353</v>
      </c>
      <c r="G75" s="112">
        <v>170.8</v>
      </c>
      <c r="H75" s="112">
        <v>30.8</v>
      </c>
      <c r="I75" s="143" t="s">
        <v>79</v>
      </c>
      <c r="J75" s="112">
        <f>IF(I75="SI", G75-H75,G75)</f>
        <v>140</v>
      </c>
      <c r="K75" s="195" t="s">
        <v>354</v>
      </c>
      <c r="L75" s="108">
        <v>2020</v>
      </c>
      <c r="M75" s="108">
        <v>2696</v>
      </c>
      <c r="N75" s="109" t="s">
        <v>327</v>
      </c>
      <c r="O75" s="111" t="s">
        <v>355</v>
      </c>
      <c r="P75" s="109" t="s">
        <v>356</v>
      </c>
      <c r="Q75" s="109" t="s">
        <v>356</v>
      </c>
      <c r="R75" s="108" t="s">
        <v>166</v>
      </c>
      <c r="S75" s="111" t="s">
        <v>167</v>
      </c>
      <c r="T75" s="108">
        <v>1010203</v>
      </c>
      <c r="U75" s="108">
        <v>140</v>
      </c>
      <c r="V75" s="108">
        <v>1041</v>
      </c>
      <c r="W75" s="108">
        <v>1</v>
      </c>
      <c r="X75" s="113">
        <v>2020</v>
      </c>
      <c r="Y75" s="113">
        <v>38</v>
      </c>
      <c r="Z75" s="113">
        <v>0</v>
      </c>
      <c r="AA75" s="114" t="s">
        <v>235</v>
      </c>
      <c r="AB75" s="108">
        <v>665</v>
      </c>
      <c r="AC75" s="109" t="s">
        <v>235</v>
      </c>
      <c r="AD75" s="196" t="s">
        <v>329</v>
      </c>
      <c r="AE75" s="196" t="s">
        <v>214</v>
      </c>
      <c r="AF75" s="197">
        <f>AE75-AD75</f>
        <v>-24</v>
      </c>
      <c r="AG75" s="198">
        <f>IF(AI75="SI", 0,J75)</f>
        <v>140</v>
      </c>
      <c r="AH75" s="199">
        <f>AG75*AF75</f>
        <v>-3360</v>
      </c>
      <c r="AI75" s="200"/>
    </row>
    <row r="76" spans="1:35" ht="84">
      <c r="A76" s="108">
        <v>2020</v>
      </c>
      <c r="B76" s="108">
        <v>313</v>
      </c>
      <c r="C76" s="109" t="s">
        <v>235</v>
      </c>
      <c r="D76" s="194" t="s">
        <v>357</v>
      </c>
      <c r="E76" s="109" t="s">
        <v>327</v>
      </c>
      <c r="F76" s="201" t="s">
        <v>193</v>
      </c>
      <c r="G76" s="112">
        <v>144.5</v>
      </c>
      <c r="H76" s="112">
        <v>13.14</v>
      </c>
      <c r="I76" s="143" t="s">
        <v>79</v>
      </c>
      <c r="J76" s="112">
        <f>IF(I76="SI", G76-H76,G76)</f>
        <v>131.36000000000001</v>
      </c>
      <c r="K76" s="195" t="s">
        <v>84</v>
      </c>
      <c r="L76" s="108">
        <v>2020</v>
      </c>
      <c r="M76" s="108">
        <v>2698</v>
      </c>
      <c r="N76" s="109" t="s">
        <v>328</v>
      </c>
      <c r="O76" s="111" t="s">
        <v>194</v>
      </c>
      <c r="P76" s="109" t="s">
        <v>195</v>
      </c>
      <c r="Q76" s="109" t="s">
        <v>195</v>
      </c>
      <c r="R76" s="108" t="s">
        <v>96</v>
      </c>
      <c r="S76" s="111" t="s">
        <v>97</v>
      </c>
      <c r="T76" s="108">
        <v>1010203</v>
      </c>
      <c r="U76" s="108">
        <v>140</v>
      </c>
      <c r="V76" s="108">
        <v>1046</v>
      </c>
      <c r="W76" s="108">
        <v>1</v>
      </c>
      <c r="X76" s="113">
        <v>2020</v>
      </c>
      <c r="Y76" s="113">
        <v>27</v>
      </c>
      <c r="Z76" s="113">
        <v>0</v>
      </c>
      <c r="AA76" s="114" t="s">
        <v>235</v>
      </c>
      <c r="AB76" s="108">
        <v>662</v>
      </c>
      <c r="AC76" s="109" t="s">
        <v>235</v>
      </c>
      <c r="AD76" s="196" t="s">
        <v>329</v>
      </c>
      <c r="AE76" s="196" t="s">
        <v>214</v>
      </c>
      <c r="AF76" s="197">
        <f>AE76-AD76</f>
        <v>-24</v>
      </c>
      <c r="AG76" s="198">
        <f>IF(AI76="SI", 0,J76)</f>
        <v>131.36000000000001</v>
      </c>
      <c r="AH76" s="199">
        <f>AG76*AF76</f>
        <v>-3152.6400000000003</v>
      </c>
      <c r="AI76" s="200"/>
    </row>
    <row r="77" spans="1:35" ht="24">
      <c r="A77" s="108">
        <v>2020</v>
      </c>
      <c r="B77" s="108">
        <v>314</v>
      </c>
      <c r="C77" s="109" t="s">
        <v>235</v>
      </c>
      <c r="D77" s="194" t="s">
        <v>358</v>
      </c>
      <c r="E77" s="109" t="s">
        <v>114</v>
      </c>
      <c r="F77" s="201" t="s">
        <v>359</v>
      </c>
      <c r="G77" s="112">
        <v>153.72</v>
      </c>
      <c r="H77" s="112">
        <v>27.72</v>
      </c>
      <c r="I77" s="143" t="s">
        <v>79</v>
      </c>
      <c r="J77" s="112">
        <f>IF(I77="SI", G77-H77,G77)</f>
        <v>126</v>
      </c>
      <c r="K77" s="195" t="s">
        <v>360</v>
      </c>
      <c r="L77" s="108">
        <v>2020</v>
      </c>
      <c r="M77" s="108">
        <v>2640</v>
      </c>
      <c r="N77" s="109" t="s">
        <v>361</v>
      </c>
      <c r="O77" s="111" t="s">
        <v>200</v>
      </c>
      <c r="P77" s="109" t="s">
        <v>201</v>
      </c>
      <c r="Q77" s="109" t="s">
        <v>84</v>
      </c>
      <c r="R77" s="108" t="s">
        <v>85</v>
      </c>
      <c r="S77" s="111" t="s">
        <v>86</v>
      </c>
      <c r="T77" s="108">
        <v>2010205</v>
      </c>
      <c r="U77" s="108">
        <v>5870</v>
      </c>
      <c r="V77" s="108">
        <v>3004</v>
      </c>
      <c r="W77" s="108">
        <v>1</v>
      </c>
      <c r="X77" s="113">
        <v>2020</v>
      </c>
      <c r="Y77" s="113">
        <v>100</v>
      </c>
      <c r="Z77" s="113">
        <v>0</v>
      </c>
      <c r="AA77" s="114" t="s">
        <v>235</v>
      </c>
      <c r="AB77" s="108">
        <v>658</v>
      </c>
      <c r="AC77" s="109" t="s">
        <v>235</v>
      </c>
      <c r="AD77" s="196" t="s">
        <v>362</v>
      </c>
      <c r="AE77" s="196" t="s">
        <v>348</v>
      </c>
      <c r="AF77" s="197">
        <f>AE77-AD77</f>
        <v>-16</v>
      </c>
      <c r="AG77" s="198">
        <f>IF(AI77="SI", 0,J77)</f>
        <v>126</v>
      </c>
      <c r="AH77" s="199">
        <f>AG77*AF77</f>
        <v>-2016</v>
      </c>
      <c r="AI77" s="200"/>
    </row>
    <row r="78" spans="1:35" ht="24">
      <c r="A78" s="108">
        <v>2020</v>
      </c>
      <c r="B78" s="108">
        <v>315</v>
      </c>
      <c r="C78" s="109" t="s">
        <v>235</v>
      </c>
      <c r="D78" s="194" t="s">
        <v>363</v>
      </c>
      <c r="E78" s="109" t="s">
        <v>177</v>
      </c>
      <c r="F78" s="201" t="s">
        <v>359</v>
      </c>
      <c r="G78" s="112">
        <v>51.24</v>
      </c>
      <c r="H78" s="112">
        <v>9.24</v>
      </c>
      <c r="I78" s="143" t="s">
        <v>79</v>
      </c>
      <c r="J78" s="112">
        <f>IF(I78="SI", G78-H78,G78)</f>
        <v>42</v>
      </c>
      <c r="K78" s="195" t="s">
        <v>360</v>
      </c>
      <c r="L78" s="108">
        <v>2020</v>
      </c>
      <c r="M78" s="108">
        <v>2685</v>
      </c>
      <c r="N78" s="109" t="s">
        <v>327</v>
      </c>
      <c r="O78" s="111" t="s">
        <v>200</v>
      </c>
      <c r="P78" s="109" t="s">
        <v>201</v>
      </c>
      <c r="Q78" s="109" t="s">
        <v>84</v>
      </c>
      <c r="R78" s="108" t="s">
        <v>85</v>
      </c>
      <c r="S78" s="111" t="s">
        <v>86</v>
      </c>
      <c r="T78" s="108">
        <v>2010205</v>
      </c>
      <c r="U78" s="108">
        <v>5870</v>
      </c>
      <c r="V78" s="108">
        <v>3004</v>
      </c>
      <c r="W78" s="108">
        <v>1</v>
      </c>
      <c r="X78" s="113">
        <v>2020</v>
      </c>
      <c r="Y78" s="113">
        <v>100</v>
      </c>
      <c r="Z78" s="113">
        <v>0</v>
      </c>
      <c r="AA78" s="114" t="s">
        <v>235</v>
      </c>
      <c r="AB78" s="108">
        <v>658</v>
      </c>
      <c r="AC78" s="109" t="s">
        <v>235</v>
      </c>
      <c r="AD78" s="196" t="s">
        <v>347</v>
      </c>
      <c r="AE78" s="196" t="s">
        <v>348</v>
      </c>
      <c r="AF78" s="197">
        <f>AE78-AD78</f>
        <v>-22</v>
      </c>
      <c r="AG78" s="198">
        <f>IF(AI78="SI", 0,J78)</f>
        <v>42</v>
      </c>
      <c r="AH78" s="199">
        <f>AG78*AF78</f>
        <v>-924</v>
      </c>
      <c r="AI78" s="200"/>
    </row>
    <row r="79" spans="1:35" ht="108">
      <c r="A79" s="108">
        <v>2020</v>
      </c>
      <c r="B79" s="108">
        <v>316</v>
      </c>
      <c r="C79" s="109" t="s">
        <v>235</v>
      </c>
      <c r="D79" s="194" t="s">
        <v>364</v>
      </c>
      <c r="E79" s="109" t="s">
        <v>327</v>
      </c>
      <c r="F79" s="201" t="s">
        <v>365</v>
      </c>
      <c r="G79" s="112">
        <v>56.77</v>
      </c>
      <c r="H79" s="112">
        <v>10.24</v>
      </c>
      <c r="I79" s="143" t="s">
        <v>79</v>
      </c>
      <c r="J79" s="112">
        <f>IF(I79="SI", G79-H79,G79)</f>
        <v>46.53</v>
      </c>
      <c r="K79" s="195" t="s">
        <v>187</v>
      </c>
      <c r="L79" s="108">
        <v>2020</v>
      </c>
      <c r="M79" s="108">
        <v>2735</v>
      </c>
      <c r="N79" s="109" t="s">
        <v>332</v>
      </c>
      <c r="O79" s="111" t="s">
        <v>188</v>
      </c>
      <c r="P79" s="109" t="s">
        <v>189</v>
      </c>
      <c r="Q79" s="109" t="s">
        <v>190</v>
      </c>
      <c r="R79" s="108" t="s">
        <v>96</v>
      </c>
      <c r="S79" s="111" t="s">
        <v>97</v>
      </c>
      <c r="T79" s="108">
        <v>1030102</v>
      </c>
      <c r="U79" s="108">
        <v>1120</v>
      </c>
      <c r="V79" s="108">
        <v>1270</v>
      </c>
      <c r="W79" s="108">
        <v>1</v>
      </c>
      <c r="X79" s="113">
        <v>2020</v>
      </c>
      <c r="Y79" s="113">
        <v>1</v>
      </c>
      <c r="Z79" s="113">
        <v>0</v>
      </c>
      <c r="AA79" s="114" t="s">
        <v>235</v>
      </c>
      <c r="AB79" s="108">
        <v>659</v>
      </c>
      <c r="AC79" s="109" t="s">
        <v>235</v>
      </c>
      <c r="AD79" s="196" t="s">
        <v>333</v>
      </c>
      <c r="AE79" s="196" t="s">
        <v>214</v>
      </c>
      <c r="AF79" s="197">
        <f>AE79-AD79</f>
        <v>-28</v>
      </c>
      <c r="AG79" s="198">
        <f>IF(AI79="SI", 0,J79)</f>
        <v>46.53</v>
      </c>
      <c r="AH79" s="199">
        <f>AG79*AF79</f>
        <v>-1302.8400000000001</v>
      </c>
      <c r="AI79" s="200"/>
    </row>
    <row r="80" spans="1:35" ht="144">
      <c r="A80" s="108">
        <v>2020</v>
      </c>
      <c r="B80" s="108">
        <v>317</v>
      </c>
      <c r="C80" s="109" t="s">
        <v>235</v>
      </c>
      <c r="D80" s="194" t="s">
        <v>366</v>
      </c>
      <c r="E80" s="109" t="s">
        <v>328</v>
      </c>
      <c r="F80" s="201" t="s">
        <v>367</v>
      </c>
      <c r="G80" s="112">
        <v>341.6</v>
      </c>
      <c r="H80" s="112">
        <v>61.6</v>
      </c>
      <c r="I80" s="143" t="s">
        <v>79</v>
      </c>
      <c r="J80" s="112">
        <f>IF(I80="SI", G80-H80,G80)</f>
        <v>280</v>
      </c>
      <c r="K80" s="195" t="s">
        <v>368</v>
      </c>
      <c r="L80" s="108">
        <v>2020</v>
      </c>
      <c r="M80" s="108">
        <v>2727</v>
      </c>
      <c r="N80" s="109" t="s">
        <v>328</v>
      </c>
      <c r="O80" s="111" t="s">
        <v>369</v>
      </c>
      <c r="P80" s="109" t="s">
        <v>370</v>
      </c>
      <c r="Q80" s="109" t="s">
        <v>84</v>
      </c>
      <c r="R80" s="108" t="s">
        <v>85</v>
      </c>
      <c r="S80" s="111" t="s">
        <v>86</v>
      </c>
      <c r="T80" s="108">
        <v>2010501</v>
      </c>
      <c r="U80" s="108">
        <v>6130</v>
      </c>
      <c r="V80" s="108">
        <v>3055</v>
      </c>
      <c r="W80" s="108">
        <v>1</v>
      </c>
      <c r="X80" s="113">
        <v>2020</v>
      </c>
      <c r="Y80" s="113">
        <v>119</v>
      </c>
      <c r="Z80" s="113">
        <v>0</v>
      </c>
      <c r="AA80" s="114" t="s">
        <v>235</v>
      </c>
      <c r="AB80" s="108">
        <v>667</v>
      </c>
      <c r="AC80" s="109" t="s">
        <v>235</v>
      </c>
      <c r="AD80" s="196" t="s">
        <v>371</v>
      </c>
      <c r="AE80" s="196" t="s">
        <v>348</v>
      </c>
      <c r="AF80" s="197">
        <f>AE80-AD80</f>
        <v>-26</v>
      </c>
      <c r="AG80" s="198">
        <f>IF(AI80="SI", 0,J80)</f>
        <v>280</v>
      </c>
      <c r="AH80" s="199">
        <f>AG80*AF80</f>
        <v>-7280</v>
      </c>
      <c r="AI80" s="200"/>
    </row>
    <row r="81" spans="1:35" ht="36">
      <c r="A81" s="108">
        <v>2020</v>
      </c>
      <c r="B81" s="108">
        <v>318</v>
      </c>
      <c r="C81" s="109" t="s">
        <v>235</v>
      </c>
      <c r="D81" s="194" t="s">
        <v>372</v>
      </c>
      <c r="E81" s="109" t="s">
        <v>373</v>
      </c>
      <c r="F81" s="201" t="s">
        <v>374</v>
      </c>
      <c r="G81" s="112">
        <v>46.45</v>
      </c>
      <c r="H81" s="112">
        <v>8.3800000000000008</v>
      </c>
      <c r="I81" s="143" t="s">
        <v>79</v>
      </c>
      <c r="J81" s="112">
        <f>IF(I81="SI", G81-H81,G81)</f>
        <v>38.07</v>
      </c>
      <c r="K81" s="195" t="s">
        <v>204</v>
      </c>
      <c r="L81" s="108">
        <v>2020</v>
      </c>
      <c r="M81" s="108">
        <v>2737</v>
      </c>
      <c r="N81" s="109" t="s">
        <v>332</v>
      </c>
      <c r="O81" s="111" t="s">
        <v>205</v>
      </c>
      <c r="P81" s="109" t="s">
        <v>206</v>
      </c>
      <c r="Q81" s="109" t="s">
        <v>206</v>
      </c>
      <c r="R81" s="108" t="s">
        <v>96</v>
      </c>
      <c r="S81" s="111" t="s">
        <v>97</v>
      </c>
      <c r="T81" s="108">
        <v>1040103</v>
      </c>
      <c r="U81" s="108">
        <v>1460</v>
      </c>
      <c r="V81" s="108">
        <v>1341</v>
      </c>
      <c r="W81" s="108">
        <v>1</v>
      </c>
      <c r="X81" s="113">
        <v>2020</v>
      </c>
      <c r="Y81" s="113">
        <v>36</v>
      </c>
      <c r="Z81" s="113">
        <v>0</v>
      </c>
      <c r="AA81" s="114" t="s">
        <v>235</v>
      </c>
      <c r="AB81" s="108">
        <v>655</v>
      </c>
      <c r="AC81" s="109" t="s">
        <v>235</v>
      </c>
      <c r="AD81" s="196" t="s">
        <v>371</v>
      </c>
      <c r="AE81" s="196" t="s">
        <v>214</v>
      </c>
      <c r="AF81" s="197">
        <f>AE81-AD81</f>
        <v>-27</v>
      </c>
      <c r="AG81" s="198">
        <f>IF(AI81="SI", 0,J81)</f>
        <v>38.07</v>
      </c>
      <c r="AH81" s="199">
        <f>AG81*AF81</f>
        <v>-1027.8900000000001</v>
      </c>
      <c r="AI81" s="200"/>
    </row>
    <row r="82" spans="1:35" ht="36">
      <c r="A82" s="108">
        <v>2020</v>
      </c>
      <c r="B82" s="108">
        <v>318</v>
      </c>
      <c r="C82" s="109" t="s">
        <v>235</v>
      </c>
      <c r="D82" s="194" t="s">
        <v>372</v>
      </c>
      <c r="E82" s="109" t="s">
        <v>373</v>
      </c>
      <c r="F82" s="201" t="s">
        <v>374</v>
      </c>
      <c r="G82" s="112">
        <v>50.21</v>
      </c>
      <c r="H82" s="112">
        <v>9.0500000000000007</v>
      </c>
      <c r="I82" s="143" t="s">
        <v>79</v>
      </c>
      <c r="J82" s="112">
        <f>IF(I82="SI", G82-H82,G82)</f>
        <v>41.16</v>
      </c>
      <c r="K82" s="195" t="s">
        <v>208</v>
      </c>
      <c r="L82" s="108">
        <v>2020</v>
      </c>
      <c r="M82" s="108">
        <v>2737</v>
      </c>
      <c r="N82" s="109" t="s">
        <v>332</v>
      </c>
      <c r="O82" s="111" t="s">
        <v>205</v>
      </c>
      <c r="P82" s="109" t="s">
        <v>206</v>
      </c>
      <c r="Q82" s="109" t="s">
        <v>206</v>
      </c>
      <c r="R82" s="108" t="s">
        <v>96</v>
      </c>
      <c r="S82" s="111" t="s">
        <v>97</v>
      </c>
      <c r="T82" s="108">
        <v>1040203</v>
      </c>
      <c r="U82" s="108">
        <v>1570</v>
      </c>
      <c r="V82" s="108">
        <v>1366</v>
      </c>
      <c r="W82" s="108">
        <v>1</v>
      </c>
      <c r="X82" s="113">
        <v>2020</v>
      </c>
      <c r="Y82" s="113">
        <v>37</v>
      </c>
      <c r="Z82" s="113">
        <v>0</v>
      </c>
      <c r="AA82" s="114" t="s">
        <v>235</v>
      </c>
      <c r="AB82" s="108">
        <v>656</v>
      </c>
      <c r="AC82" s="109" t="s">
        <v>235</v>
      </c>
      <c r="AD82" s="196" t="s">
        <v>371</v>
      </c>
      <c r="AE82" s="196" t="s">
        <v>348</v>
      </c>
      <c r="AF82" s="197">
        <f>AE82-AD82</f>
        <v>-26</v>
      </c>
      <c r="AG82" s="198">
        <f>IF(AI82="SI", 0,J82)</f>
        <v>41.16</v>
      </c>
      <c r="AH82" s="199">
        <f>AG82*AF82</f>
        <v>-1070.1599999999999</v>
      </c>
      <c r="AI82" s="200"/>
    </row>
    <row r="83" spans="1:35" ht="36">
      <c r="A83" s="108">
        <v>2020</v>
      </c>
      <c r="B83" s="108">
        <v>318</v>
      </c>
      <c r="C83" s="109" t="s">
        <v>235</v>
      </c>
      <c r="D83" s="194" t="s">
        <v>372</v>
      </c>
      <c r="E83" s="109" t="s">
        <v>373</v>
      </c>
      <c r="F83" s="201" t="s">
        <v>374</v>
      </c>
      <c r="G83" s="112">
        <v>23.86</v>
      </c>
      <c r="H83" s="112">
        <v>4.3</v>
      </c>
      <c r="I83" s="143" t="s">
        <v>79</v>
      </c>
      <c r="J83" s="112">
        <f>IF(I83="SI", G83-H83,G83)</f>
        <v>19.559999999999999</v>
      </c>
      <c r="K83" s="195" t="s">
        <v>204</v>
      </c>
      <c r="L83" s="108">
        <v>2020</v>
      </c>
      <c r="M83" s="108">
        <v>2737</v>
      </c>
      <c r="N83" s="109" t="s">
        <v>332</v>
      </c>
      <c r="O83" s="111" t="s">
        <v>205</v>
      </c>
      <c r="P83" s="109" t="s">
        <v>206</v>
      </c>
      <c r="Q83" s="109" t="s">
        <v>206</v>
      </c>
      <c r="R83" s="108" t="s">
        <v>96</v>
      </c>
      <c r="S83" s="111" t="s">
        <v>97</v>
      </c>
      <c r="T83" s="108">
        <v>1010503</v>
      </c>
      <c r="U83" s="108">
        <v>470</v>
      </c>
      <c r="V83" s="108">
        <v>1156</v>
      </c>
      <c r="W83" s="108">
        <v>2</v>
      </c>
      <c r="X83" s="113">
        <v>2020</v>
      </c>
      <c r="Y83" s="113">
        <v>35</v>
      </c>
      <c r="Z83" s="113">
        <v>0</v>
      </c>
      <c r="AA83" s="114" t="s">
        <v>235</v>
      </c>
      <c r="AB83" s="108">
        <v>654</v>
      </c>
      <c r="AC83" s="109" t="s">
        <v>235</v>
      </c>
      <c r="AD83" s="196" t="s">
        <v>371</v>
      </c>
      <c r="AE83" s="196" t="s">
        <v>348</v>
      </c>
      <c r="AF83" s="197">
        <f>AE83-AD83</f>
        <v>-26</v>
      </c>
      <c r="AG83" s="198">
        <f>IF(AI83="SI", 0,J83)</f>
        <v>19.559999999999999</v>
      </c>
      <c r="AH83" s="199">
        <f>AG83*AF83</f>
        <v>-508.55999999999995</v>
      </c>
      <c r="AI83" s="200"/>
    </row>
    <row r="84" spans="1:35">
      <c r="A84" s="108">
        <v>2020</v>
      </c>
      <c r="B84" s="108">
        <v>319</v>
      </c>
      <c r="C84" s="109" t="s">
        <v>235</v>
      </c>
      <c r="D84" s="194" t="s">
        <v>375</v>
      </c>
      <c r="E84" s="109" t="s">
        <v>247</v>
      </c>
      <c r="F84" s="201" t="s">
        <v>92</v>
      </c>
      <c r="G84" s="112">
        <v>26.25</v>
      </c>
      <c r="H84" s="112">
        <v>4.7300000000000004</v>
      </c>
      <c r="I84" s="143" t="s">
        <v>79</v>
      </c>
      <c r="J84" s="112">
        <f>IF(I84="SI", G84-H84,G84)</f>
        <v>21.52</v>
      </c>
      <c r="K84" s="195" t="s">
        <v>84</v>
      </c>
      <c r="L84" s="108">
        <v>2020</v>
      </c>
      <c r="M84" s="108">
        <v>2616</v>
      </c>
      <c r="N84" s="109" t="s">
        <v>114</v>
      </c>
      <c r="O84" s="111" t="s">
        <v>238</v>
      </c>
      <c r="P84" s="109" t="s">
        <v>239</v>
      </c>
      <c r="Q84" s="109" t="s">
        <v>239</v>
      </c>
      <c r="R84" s="108" t="s">
        <v>96</v>
      </c>
      <c r="S84" s="111" t="s">
        <v>97</v>
      </c>
      <c r="T84" s="108">
        <v>1090503</v>
      </c>
      <c r="U84" s="108">
        <v>3550</v>
      </c>
      <c r="V84" s="108">
        <v>1736</v>
      </c>
      <c r="W84" s="108">
        <v>1</v>
      </c>
      <c r="X84" s="113">
        <v>2020</v>
      </c>
      <c r="Y84" s="113">
        <v>95</v>
      </c>
      <c r="Z84" s="113">
        <v>0</v>
      </c>
      <c r="AA84" s="114" t="s">
        <v>235</v>
      </c>
      <c r="AB84" s="108">
        <v>666</v>
      </c>
      <c r="AC84" s="109" t="s">
        <v>235</v>
      </c>
      <c r="AD84" s="196" t="s">
        <v>303</v>
      </c>
      <c r="AE84" s="196" t="s">
        <v>214</v>
      </c>
      <c r="AF84" s="197">
        <f>AE84-AD84</f>
        <v>-16</v>
      </c>
      <c r="AG84" s="198">
        <f>IF(AI84="SI", 0,J84)</f>
        <v>21.52</v>
      </c>
      <c r="AH84" s="199">
        <f>AG84*AF84</f>
        <v>-344.32</v>
      </c>
      <c r="AI84" s="200"/>
    </row>
    <row r="85" spans="1:35" ht="204">
      <c r="A85" s="108">
        <v>2020</v>
      </c>
      <c r="B85" s="108">
        <v>320</v>
      </c>
      <c r="C85" s="109" t="s">
        <v>348</v>
      </c>
      <c r="D85" s="194" t="s">
        <v>376</v>
      </c>
      <c r="E85" s="109" t="s">
        <v>272</v>
      </c>
      <c r="F85" s="201" t="s">
        <v>377</v>
      </c>
      <c r="G85" s="112">
        <v>852</v>
      </c>
      <c r="H85" s="112">
        <v>0</v>
      </c>
      <c r="I85" s="143" t="s">
        <v>229</v>
      </c>
      <c r="J85" s="112">
        <f>IF(I85="SI", G85-H85,G85)</f>
        <v>852</v>
      </c>
      <c r="K85" s="195" t="s">
        <v>378</v>
      </c>
      <c r="L85" s="108">
        <v>2020</v>
      </c>
      <c r="M85" s="108">
        <v>2607</v>
      </c>
      <c r="N85" s="109" t="s">
        <v>247</v>
      </c>
      <c r="O85" s="111" t="s">
        <v>379</v>
      </c>
      <c r="P85" s="109" t="s">
        <v>380</v>
      </c>
      <c r="Q85" s="109" t="s">
        <v>380</v>
      </c>
      <c r="R85" s="108" t="s">
        <v>96</v>
      </c>
      <c r="S85" s="111" t="s">
        <v>97</v>
      </c>
      <c r="T85" s="108">
        <v>1100502</v>
      </c>
      <c r="U85" s="108">
        <v>4200</v>
      </c>
      <c r="V85" s="108">
        <v>1656</v>
      </c>
      <c r="W85" s="108">
        <v>1</v>
      </c>
      <c r="X85" s="113">
        <v>2020</v>
      </c>
      <c r="Y85" s="113">
        <v>237</v>
      </c>
      <c r="Z85" s="113">
        <v>0</v>
      </c>
      <c r="AA85" s="114" t="s">
        <v>348</v>
      </c>
      <c r="AB85" s="108">
        <v>669</v>
      </c>
      <c r="AC85" s="109" t="s">
        <v>348</v>
      </c>
      <c r="AD85" s="196" t="s">
        <v>303</v>
      </c>
      <c r="AE85" s="196" t="s">
        <v>348</v>
      </c>
      <c r="AF85" s="197">
        <f>AE85-AD85</f>
        <v>-15</v>
      </c>
      <c r="AG85" s="198">
        <f>IF(AI85="SI", 0,J85)</f>
        <v>852</v>
      </c>
      <c r="AH85" s="199">
        <f>AG85*AF85</f>
        <v>-12780</v>
      </c>
      <c r="AI85" s="200"/>
    </row>
    <row r="86" spans="1:35" ht="72">
      <c r="A86" s="108">
        <v>2020</v>
      </c>
      <c r="B86" s="108">
        <v>321</v>
      </c>
      <c r="C86" s="109" t="s">
        <v>381</v>
      </c>
      <c r="D86" s="194" t="s">
        <v>382</v>
      </c>
      <c r="E86" s="109" t="s">
        <v>381</v>
      </c>
      <c r="F86" s="201" t="s">
        <v>383</v>
      </c>
      <c r="G86" s="112">
        <v>828.07</v>
      </c>
      <c r="H86" s="112">
        <v>148.72999999999999</v>
      </c>
      <c r="I86" s="143" t="s">
        <v>79</v>
      </c>
      <c r="J86" s="112">
        <f>IF(I86="SI", G86-H86,G86)</f>
        <v>679.34</v>
      </c>
      <c r="K86" s="195" t="s">
        <v>384</v>
      </c>
      <c r="L86" s="108">
        <v>2020</v>
      </c>
      <c r="M86" s="108">
        <v>2836</v>
      </c>
      <c r="N86" s="109" t="s">
        <v>381</v>
      </c>
      <c r="O86" s="111" t="s">
        <v>385</v>
      </c>
      <c r="P86" s="109" t="s">
        <v>386</v>
      </c>
      <c r="Q86" s="109" t="s">
        <v>387</v>
      </c>
      <c r="R86" s="108" t="s">
        <v>85</v>
      </c>
      <c r="S86" s="111" t="s">
        <v>86</v>
      </c>
      <c r="T86" s="108">
        <v>1080103</v>
      </c>
      <c r="U86" s="108">
        <v>2780</v>
      </c>
      <c r="V86" s="108">
        <v>1929</v>
      </c>
      <c r="W86" s="108">
        <v>1</v>
      </c>
      <c r="X86" s="113">
        <v>2020</v>
      </c>
      <c r="Y86" s="113">
        <v>267</v>
      </c>
      <c r="Z86" s="113">
        <v>0</v>
      </c>
      <c r="AA86" s="114" t="s">
        <v>279</v>
      </c>
      <c r="AB86" s="108">
        <v>674</v>
      </c>
      <c r="AC86" s="109" t="s">
        <v>279</v>
      </c>
      <c r="AD86" s="196" t="s">
        <v>388</v>
      </c>
      <c r="AE86" s="196" t="s">
        <v>389</v>
      </c>
      <c r="AF86" s="197">
        <f>AE86-AD86</f>
        <v>-26</v>
      </c>
      <c r="AG86" s="198">
        <f>IF(AI86="SI", 0,J86)</f>
        <v>679.34</v>
      </c>
      <c r="AH86" s="199">
        <f>AG86*AF86</f>
        <v>-17662.84</v>
      </c>
      <c r="AI86" s="200"/>
    </row>
    <row r="87" spans="1:35" ht="120">
      <c r="A87" s="108">
        <v>2020</v>
      </c>
      <c r="B87" s="108">
        <v>322</v>
      </c>
      <c r="C87" s="109" t="s">
        <v>381</v>
      </c>
      <c r="D87" s="194" t="s">
        <v>390</v>
      </c>
      <c r="E87" s="109" t="s">
        <v>214</v>
      </c>
      <c r="F87" s="201" t="s">
        <v>391</v>
      </c>
      <c r="G87" s="112">
        <v>280.60000000000002</v>
      </c>
      <c r="H87" s="112">
        <v>50.6</v>
      </c>
      <c r="I87" s="143" t="s">
        <v>79</v>
      </c>
      <c r="J87" s="112">
        <f>IF(I87="SI", G87-H87,G87)</f>
        <v>230.00000000000003</v>
      </c>
      <c r="K87" s="195" t="s">
        <v>392</v>
      </c>
      <c r="L87" s="108">
        <v>2020</v>
      </c>
      <c r="M87" s="108">
        <v>2793</v>
      </c>
      <c r="N87" s="109" t="s">
        <v>348</v>
      </c>
      <c r="O87" s="111" t="s">
        <v>393</v>
      </c>
      <c r="P87" s="109" t="s">
        <v>394</v>
      </c>
      <c r="Q87" s="109" t="s">
        <v>394</v>
      </c>
      <c r="R87" s="108" t="s">
        <v>85</v>
      </c>
      <c r="S87" s="111" t="s">
        <v>86</v>
      </c>
      <c r="T87" s="108">
        <v>2030104</v>
      </c>
      <c r="U87" s="108">
        <v>6760</v>
      </c>
      <c r="V87" s="108">
        <v>3070</v>
      </c>
      <c r="W87" s="108">
        <v>1</v>
      </c>
      <c r="X87" s="113">
        <v>2020</v>
      </c>
      <c r="Y87" s="113">
        <v>266</v>
      </c>
      <c r="Z87" s="113">
        <v>0</v>
      </c>
      <c r="AA87" s="114" t="s">
        <v>279</v>
      </c>
      <c r="AB87" s="108">
        <v>675</v>
      </c>
      <c r="AC87" s="109" t="s">
        <v>279</v>
      </c>
      <c r="AD87" s="196" t="s">
        <v>395</v>
      </c>
      <c r="AE87" s="196" t="s">
        <v>279</v>
      </c>
      <c r="AF87" s="197">
        <f>AE87-AD87</f>
        <v>-23</v>
      </c>
      <c r="AG87" s="198">
        <f>IF(AI87="SI", 0,J87)</f>
        <v>230.00000000000003</v>
      </c>
      <c r="AH87" s="199">
        <f>AG87*AF87</f>
        <v>-5290.0000000000009</v>
      </c>
      <c r="AI87" s="200"/>
    </row>
    <row r="88" spans="1:35" ht="60">
      <c r="A88" s="108">
        <v>2020</v>
      </c>
      <c r="B88" s="108">
        <v>323</v>
      </c>
      <c r="C88" s="109" t="s">
        <v>381</v>
      </c>
      <c r="D88" s="194" t="s">
        <v>396</v>
      </c>
      <c r="E88" s="109" t="s">
        <v>214</v>
      </c>
      <c r="F88" s="201" t="s">
        <v>397</v>
      </c>
      <c r="G88" s="112">
        <v>183.31</v>
      </c>
      <c r="H88" s="112">
        <v>33.06</v>
      </c>
      <c r="I88" s="143" t="s">
        <v>79</v>
      </c>
      <c r="J88" s="112">
        <f>IF(I88="SI", G88-H88,G88)</f>
        <v>150.25</v>
      </c>
      <c r="K88" s="195" t="s">
        <v>398</v>
      </c>
      <c r="L88" s="108">
        <v>2020</v>
      </c>
      <c r="M88" s="108">
        <v>2791</v>
      </c>
      <c r="N88" s="109" t="s">
        <v>348</v>
      </c>
      <c r="O88" s="111" t="s">
        <v>399</v>
      </c>
      <c r="P88" s="109" t="s">
        <v>400</v>
      </c>
      <c r="Q88" s="109" t="s">
        <v>84</v>
      </c>
      <c r="R88" s="108" t="s">
        <v>96</v>
      </c>
      <c r="S88" s="111" t="s">
        <v>97</v>
      </c>
      <c r="T88" s="108">
        <v>1010503</v>
      </c>
      <c r="U88" s="108">
        <v>470</v>
      </c>
      <c r="V88" s="108">
        <v>1156</v>
      </c>
      <c r="W88" s="108">
        <v>2</v>
      </c>
      <c r="X88" s="113">
        <v>2020</v>
      </c>
      <c r="Y88" s="113">
        <v>250</v>
      </c>
      <c r="Z88" s="113">
        <v>0</v>
      </c>
      <c r="AA88" s="114" t="s">
        <v>279</v>
      </c>
      <c r="AB88" s="108">
        <v>676</v>
      </c>
      <c r="AC88" s="109" t="s">
        <v>279</v>
      </c>
      <c r="AD88" s="196" t="s">
        <v>401</v>
      </c>
      <c r="AE88" s="196" t="s">
        <v>279</v>
      </c>
      <c r="AF88" s="197">
        <f>AE88-AD88</f>
        <v>-24</v>
      </c>
      <c r="AG88" s="198">
        <f>IF(AI88="SI", 0,J88)</f>
        <v>150.25</v>
      </c>
      <c r="AH88" s="199">
        <f>AG88*AF88</f>
        <v>-3606</v>
      </c>
      <c r="AI88" s="200"/>
    </row>
    <row r="89" spans="1:35">
      <c r="A89" s="108">
        <v>2020</v>
      </c>
      <c r="B89" s="108">
        <v>324</v>
      </c>
      <c r="C89" s="109" t="s">
        <v>267</v>
      </c>
      <c r="D89" s="194" t="s">
        <v>402</v>
      </c>
      <c r="E89" s="109" t="s">
        <v>327</v>
      </c>
      <c r="F89" s="201" t="s">
        <v>92</v>
      </c>
      <c r="G89" s="112">
        <v>2041.13</v>
      </c>
      <c r="H89" s="112">
        <v>187.85</v>
      </c>
      <c r="I89" s="143" t="s">
        <v>79</v>
      </c>
      <c r="J89" s="112">
        <f>IF(I89="SI", G89-H89,G89)</f>
        <v>1853.2800000000002</v>
      </c>
      <c r="K89" s="195" t="s">
        <v>84</v>
      </c>
      <c r="L89" s="108">
        <v>2020</v>
      </c>
      <c r="M89" s="108">
        <v>2843</v>
      </c>
      <c r="N89" s="109" t="s">
        <v>267</v>
      </c>
      <c r="O89" s="111" t="s">
        <v>238</v>
      </c>
      <c r="P89" s="109" t="s">
        <v>239</v>
      </c>
      <c r="Q89" s="109" t="s">
        <v>239</v>
      </c>
      <c r="R89" s="108" t="s">
        <v>96</v>
      </c>
      <c r="S89" s="111" t="s">
        <v>97</v>
      </c>
      <c r="T89" s="108">
        <v>1090503</v>
      </c>
      <c r="U89" s="108">
        <v>3550</v>
      </c>
      <c r="V89" s="108">
        <v>1736</v>
      </c>
      <c r="W89" s="108">
        <v>1</v>
      </c>
      <c r="X89" s="113">
        <v>2020</v>
      </c>
      <c r="Y89" s="113">
        <v>95</v>
      </c>
      <c r="Z89" s="113">
        <v>0</v>
      </c>
      <c r="AA89" s="114" t="s">
        <v>279</v>
      </c>
      <c r="AB89" s="108">
        <v>677</v>
      </c>
      <c r="AC89" s="109" t="s">
        <v>279</v>
      </c>
      <c r="AD89" s="196" t="s">
        <v>388</v>
      </c>
      <c r="AE89" s="196" t="s">
        <v>279</v>
      </c>
      <c r="AF89" s="197">
        <f>AE89-AD89</f>
        <v>-27</v>
      </c>
      <c r="AG89" s="198">
        <f>IF(AI89="SI", 0,J89)</f>
        <v>1853.2800000000002</v>
      </c>
      <c r="AH89" s="199">
        <f>AG89*AF89</f>
        <v>-50038.560000000005</v>
      </c>
      <c r="AI89" s="200"/>
    </row>
    <row r="90" spans="1:35">
      <c r="A90" s="108">
        <v>2020</v>
      </c>
      <c r="B90" s="108">
        <v>325</v>
      </c>
      <c r="C90" s="109" t="s">
        <v>269</v>
      </c>
      <c r="D90" s="194" t="s">
        <v>403</v>
      </c>
      <c r="E90" s="109" t="s">
        <v>269</v>
      </c>
      <c r="F90" s="201" t="s">
        <v>92</v>
      </c>
      <c r="G90" s="112">
        <v>5636.03</v>
      </c>
      <c r="H90" s="112">
        <v>512.37</v>
      </c>
      <c r="I90" s="143" t="s">
        <v>79</v>
      </c>
      <c r="J90" s="112">
        <f>IF(I90="SI", G90-H90,G90)</f>
        <v>5123.66</v>
      </c>
      <c r="K90" s="195" t="s">
        <v>84</v>
      </c>
      <c r="L90" s="108">
        <v>2020</v>
      </c>
      <c r="M90" s="108">
        <v>2849</v>
      </c>
      <c r="N90" s="109" t="s">
        <v>269</v>
      </c>
      <c r="O90" s="111" t="s">
        <v>238</v>
      </c>
      <c r="P90" s="109" t="s">
        <v>239</v>
      </c>
      <c r="Q90" s="109" t="s">
        <v>239</v>
      </c>
      <c r="R90" s="108" t="s">
        <v>96</v>
      </c>
      <c r="S90" s="111" t="s">
        <v>97</v>
      </c>
      <c r="T90" s="108">
        <v>1090503</v>
      </c>
      <c r="U90" s="108">
        <v>3550</v>
      </c>
      <c r="V90" s="108">
        <v>1736</v>
      </c>
      <c r="W90" s="108">
        <v>1</v>
      </c>
      <c r="X90" s="113">
        <v>2020</v>
      </c>
      <c r="Y90" s="113">
        <v>95</v>
      </c>
      <c r="Z90" s="113">
        <v>0</v>
      </c>
      <c r="AA90" s="114" t="s">
        <v>279</v>
      </c>
      <c r="AB90" s="108">
        <v>677</v>
      </c>
      <c r="AC90" s="109" t="s">
        <v>279</v>
      </c>
      <c r="AD90" s="196" t="s">
        <v>404</v>
      </c>
      <c r="AE90" s="196" t="s">
        <v>279</v>
      </c>
      <c r="AF90" s="197">
        <f>AE90-AD90</f>
        <v>-29</v>
      </c>
      <c r="AG90" s="198">
        <f>IF(AI90="SI", 0,J90)</f>
        <v>5123.66</v>
      </c>
      <c r="AH90" s="199">
        <f>AG90*AF90</f>
        <v>-148586.13999999998</v>
      </c>
      <c r="AI90" s="200"/>
    </row>
    <row r="91" spans="1:35" ht="72">
      <c r="A91" s="108">
        <v>2020</v>
      </c>
      <c r="B91" s="108">
        <v>326</v>
      </c>
      <c r="C91" s="109" t="s">
        <v>389</v>
      </c>
      <c r="D91" s="194" t="s">
        <v>405</v>
      </c>
      <c r="E91" s="109" t="s">
        <v>389</v>
      </c>
      <c r="F91" s="201" t="s">
        <v>406</v>
      </c>
      <c r="G91" s="112">
        <v>115.9</v>
      </c>
      <c r="H91" s="112">
        <v>20.9</v>
      </c>
      <c r="I91" s="143" t="s">
        <v>79</v>
      </c>
      <c r="J91" s="112">
        <f>IF(I91="SI", G91-H91,G91)</f>
        <v>95</v>
      </c>
      <c r="K91" s="195" t="s">
        <v>407</v>
      </c>
      <c r="L91" s="108">
        <v>2020</v>
      </c>
      <c r="M91" s="108">
        <v>2884</v>
      </c>
      <c r="N91" s="109" t="s">
        <v>389</v>
      </c>
      <c r="O91" s="111" t="s">
        <v>408</v>
      </c>
      <c r="P91" s="109" t="s">
        <v>409</v>
      </c>
      <c r="Q91" s="109" t="s">
        <v>409</v>
      </c>
      <c r="R91" s="108" t="s">
        <v>96</v>
      </c>
      <c r="S91" s="111" t="s">
        <v>97</v>
      </c>
      <c r="T91" s="108">
        <v>1010203</v>
      </c>
      <c r="U91" s="108">
        <v>140</v>
      </c>
      <c r="V91" s="108">
        <v>1053</v>
      </c>
      <c r="W91" s="108">
        <v>1</v>
      </c>
      <c r="X91" s="113">
        <v>2020</v>
      </c>
      <c r="Y91" s="113">
        <v>40</v>
      </c>
      <c r="Z91" s="113">
        <v>0</v>
      </c>
      <c r="AA91" s="114" t="s">
        <v>297</v>
      </c>
      <c r="AB91" s="108">
        <v>718</v>
      </c>
      <c r="AC91" s="109" t="s">
        <v>297</v>
      </c>
      <c r="AD91" s="196" t="s">
        <v>410</v>
      </c>
      <c r="AE91" s="196" t="s">
        <v>297</v>
      </c>
      <c r="AF91" s="197">
        <f>AE91-AD91</f>
        <v>-23</v>
      </c>
      <c r="AG91" s="198">
        <f>IF(AI91="SI", 0,J91)</f>
        <v>95</v>
      </c>
      <c r="AH91" s="199">
        <f>AG91*AF91</f>
        <v>-2185</v>
      </c>
      <c r="AI91" s="200"/>
    </row>
    <row r="92" spans="1:35">
      <c r="A92" s="108">
        <v>2020</v>
      </c>
      <c r="B92" s="108">
        <v>327</v>
      </c>
      <c r="C92" s="109" t="s">
        <v>411</v>
      </c>
      <c r="D92" s="194" t="s">
        <v>412</v>
      </c>
      <c r="E92" s="109" t="s">
        <v>279</v>
      </c>
      <c r="F92" s="201" t="s">
        <v>413</v>
      </c>
      <c r="G92" s="112">
        <v>272.35000000000002</v>
      </c>
      <c r="H92" s="112">
        <v>47.31</v>
      </c>
      <c r="I92" s="143" t="s">
        <v>79</v>
      </c>
      <c r="J92" s="112">
        <f>IF(I92="SI", G92-H92,G92)</f>
        <v>225.04000000000002</v>
      </c>
      <c r="K92" s="195" t="s">
        <v>145</v>
      </c>
      <c r="L92" s="108">
        <v>2020</v>
      </c>
      <c r="M92" s="108">
        <v>2892</v>
      </c>
      <c r="N92" s="109" t="s">
        <v>411</v>
      </c>
      <c r="O92" s="111" t="s">
        <v>147</v>
      </c>
      <c r="P92" s="109" t="s">
        <v>148</v>
      </c>
      <c r="Q92" s="109" t="s">
        <v>148</v>
      </c>
      <c r="R92" s="108" t="s">
        <v>96</v>
      </c>
      <c r="S92" s="111" t="s">
        <v>97</v>
      </c>
      <c r="T92" s="108">
        <v>1010203</v>
      </c>
      <c r="U92" s="108">
        <v>140</v>
      </c>
      <c r="V92" s="108">
        <v>1043</v>
      </c>
      <c r="W92" s="108">
        <v>1</v>
      </c>
      <c r="X92" s="113">
        <v>2020</v>
      </c>
      <c r="Y92" s="113">
        <v>109</v>
      </c>
      <c r="Z92" s="113">
        <v>0</v>
      </c>
      <c r="AA92" s="114" t="s">
        <v>297</v>
      </c>
      <c r="AB92" s="108">
        <v>719</v>
      </c>
      <c r="AC92" s="109" t="s">
        <v>297</v>
      </c>
      <c r="AD92" s="196" t="s">
        <v>414</v>
      </c>
      <c r="AE92" s="196" t="s">
        <v>297</v>
      </c>
      <c r="AF92" s="197">
        <f>AE92-AD92</f>
        <v>-26</v>
      </c>
      <c r="AG92" s="198">
        <f>IF(AI92="SI", 0,J92)</f>
        <v>225.04000000000002</v>
      </c>
      <c r="AH92" s="199">
        <f>AG92*AF92</f>
        <v>-5851.0400000000009</v>
      </c>
      <c r="AI92" s="200"/>
    </row>
    <row r="93" spans="1:35">
      <c r="A93" s="108">
        <v>2020</v>
      </c>
      <c r="B93" s="108">
        <v>328</v>
      </c>
      <c r="C93" s="109" t="s">
        <v>411</v>
      </c>
      <c r="D93" s="194" t="s">
        <v>415</v>
      </c>
      <c r="E93" s="109" t="s">
        <v>279</v>
      </c>
      <c r="F93" s="201" t="s">
        <v>413</v>
      </c>
      <c r="G93" s="112">
        <v>155.94</v>
      </c>
      <c r="H93" s="112">
        <v>26.32</v>
      </c>
      <c r="I93" s="143" t="s">
        <v>79</v>
      </c>
      <c r="J93" s="112">
        <f>IF(I93="SI", G93-H93,G93)</f>
        <v>129.62</v>
      </c>
      <c r="K93" s="195" t="s">
        <v>145</v>
      </c>
      <c r="L93" s="108">
        <v>2020</v>
      </c>
      <c r="M93" s="108">
        <v>2891</v>
      </c>
      <c r="N93" s="109" t="s">
        <v>411</v>
      </c>
      <c r="O93" s="111" t="s">
        <v>147</v>
      </c>
      <c r="P93" s="109" t="s">
        <v>148</v>
      </c>
      <c r="Q93" s="109" t="s">
        <v>148</v>
      </c>
      <c r="R93" s="108" t="s">
        <v>96</v>
      </c>
      <c r="S93" s="111" t="s">
        <v>97</v>
      </c>
      <c r="T93" s="108">
        <v>1040103</v>
      </c>
      <c r="U93" s="108">
        <v>1460</v>
      </c>
      <c r="V93" s="108">
        <v>1341</v>
      </c>
      <c r="W93" s="108">
        <v>1</v>
      </c>
      <c r="X93" s="113">
        <v>2020</v>
      </c>
      <c r="Y93" s="113">
        <v>110</v>
      </c>
      <c r="Z93" s="113">
        <v>0</v>
      </c>
      <c r="AA93" s="114" t="s">
        <v>297</v>
      </c>
      <c r="AB93" s="108">
        <v>721</v>
      </c>
      <c r="AC93" s="109" t="s">
        <v>297</v>
      </c>
      <c r="AD93" s="196" t="s">
        <v>414</v>
      </c>
      <c r="AE93" s="196" t="s">
        <v>297</v>
      </c>
      <c r="AF93" s="197">
        <f>AE93-AD93</f>
        <v>-26</v>
      </c>
      <c r="AG93" s="198">
        <f>IF(AI93="SI", 0,J93)</f>
        <v>129.62</v>
      </c>
      <c r="AH93" s="199">
        <f>AG93*AF93</f>
        <v>-3370.12</v>
      </c>
      <c r="AI93" s="200"/>
    </row>
    <row r="94" spans="1:35">
      <c r="A94" s="108">
        <v>2020</v>
      </c>
      <c r="B94" s="108">
        <v>329</v>
      </c>
      <c r="C94" s="109" t="s">
        <v>411</v>
      </c>
      <c r="D94" s="194" t="s">
        <v>416</v>
      </c>
      <c r="E94" s="109" t="s">
        <v>279</v>
      </c>
      <c r="F94" s="201" t="s">
        <v>413</v>
      </c>
      <c r="G94" s="112">
        <v>207.4</v>
      </c>
      <c r="H94" s="112">
        <v>37.4</v>
      </c>
      <c r="I94" s="143" t="s">
        <v>79</v>
      </c>
      <c r="J94" s="112">
        <f>IF(I94="SI", G94-H94,G94)</f>
        <v>170</v>
      </c>
      <c r="K94" s="195" t="s">
        <v>145</v>
      </c>
      <c r="L94" s="108">
        <v>2020</v>
      </c>
      <c r="M94" s="108">
        <v>2889</v>
      </c>
      <c r="N94" s="109" t="s">
        <v>411</v>
      </c>
      <c r="O94" s="111" t="s">
        <v>147</v>
      </c>
      <c r="P94" s="109" t="s">
        <v>148</v>
      </c>
      <c r="Q94" s="109" t="s">
        <v>148</v>
      </c>
      <c r="R94" s="108" t="s">
        <v>96</v>
      </c>
      <c r="S94" s="111" t="s">
        <v>97</v>
      </c>
      <c r="T94" s="108">
        <v>1010203</v>
      </c>
      <c r="U94" s="108">
        <v>140</v>
      </c>
      <c r="V94" s="108">
        <v>1043</v>
      </c>
      <c r="W94" s="108">
        <v>1</v>
      </c>
      <c r="X94" s="113">
        <v>2020</v>
      </c>
      <c r="Y94" s="113">
        <v>109</v>
      </c>
      <c r="Z94" s="113">
        <v>0</v>
      </c>
      <c r="AA94" s="114" t="s">
        <v>297</v>
      </c>
      <c r="AB94" s="108">
        <v>719</v>
      </c>
      <c r="AC94" s="109" t="s">
        <v>297</v>
      </c>
      <c r="AD94" s="196" t="s">
        <v>414</v>
      </c>
      <c r="AE94" s="196" t="s">
        <v>297</v>
      </c>
      <c r="AF94" s="197">
        <f>AE94-AD94</f>
        <v>-26</v>
      </c>
      <c r="AG94" s="198">
        <f>IF(AI94="SI", 0,J94)</f>
        <v>170</v>
      </c>
      <c r="AH94" s="199">
        <f>AG94*AF94</f>
        <v>-4420</v>
      </c>
      <c r="AI94" s="200"/>
    </row>
    <row r="95" spans="1:35" ht="108">
      <c r="A95" s="108">
        <v>2020</v>
      </c>
      <c r="B95" s="108">
        <v>330</v>
      </c>
      <c r="C95" s="109" t="s">
        <v>411</v>
      </c>
      <c r="D95" s="194" t="s">
        <v>417</v>
      </c>
      <c r="E95" s="109" t="s">
        <v>411</v>
      </c>
      <c r="F95" s="201" t="s">
        <v>418</v>
      </c>
      <c r="G95" s="112">
        <v>183</v>
      </c>
      <c r="H95" s="112">
        <v>33</v>
      </c>
      <c r="I95" s="143" t="s">
        <v>229</v>
      </c>
      <c r="J95" s="112">
        <f>IF(I95="SI", G95-H95,G95)</f>
        <v>183</v>
      </c>
      <c r="K95" s="195" t="s">
        <v>419</v>
      </c>
      <c r="L95" s="108">
        <v>2020</v>
      </c>
      <c r="M95" s="108">
        <v>2902</v>
      </c>
      <c r="N95" s="109" t="s">
        <v>411</v>
      </c>
      <c r="O95" s="111" t="s">
        <v>420</v>
      </c>
      <c r="P95" s="109" t="s">
        <v>421</v>
      </c>
      <c r="Q95" s="109" t="s">
        <v>84</v>
      </c>
      <c r="R95" s="108" t="s">
        <v>85</v>
      </c>
      <c r="S95" s="111" t="s">
        <v>86</v>
      </c>
      <c r="T95" s="108">
        <v>2080105</v>
      </c>
      <c r="U95" s="108">
        <v>8270</v>
      </c>
      <c r="V95" s="108">
        <v>3476</v>
      </c>
      <c r="W95" s="108">
        <v>1</v>
      </c>
      <c r="X95" s="113">
        <v>2020</v>
      </c>
      <c r="Y95" s="113">
        <v>280</v>
      </c>
      <c r="Z95" s="113">
        <v>0</v>
      </c>
      <c r="AA95" s="114" t="s">
        <v>297</v>
      </c>
      <c r="AB95" s="108">
        <v>717</v>
      </c>
      <c r="AC95" s="109" t="s">
        <v>297</v>
      </c>
      <c r="AD95" s="196" t="s">
        <v>414</v>
      </c>
      <c r="AE95" s="196" t="s">
        <v>297</v>
      </c>
      <c r="AF95" s="197">
        <f>AE95-AD95</f>
        <v>-26</v>
      </c>
      <c r="AG95" s="198">
        <f>IF(AI95="SI", 0,J95)</f>
        <v>183</v>
      </c>
      <c r="AH95" s="199">
        <f>AG95*AF95</f>
        <v>-4758</v>
      </c>
      <c r="AI95" s="200"/>
    </row>
    <row r="96" spans="1:35">
      <c r="A96" s="108">
        <v>2020</v>
      </c>
      <c r="B96" s="108">
        <v>331</v>
      </c>
      <c r="C96" s="109" t="s">
        <v>422</v>
      </c>
      <c r="D96" s="194" t="s">
        <v>423</v>
      </c>
      <c r="E96" s="109" t="s">
        <v>279</v>
      </c>
      <c r="F96" s="201" t="s">
        <v>413</v>
      </c>
      <c r="G96" s="112">
        <v>167.38</v>
      </c>
      <c r="H96" s="112">
        <v>28.38</v>
      </c>
      <c r="I96" s="143" t="s">
        <v>79</v>
      </c>
      <c r="J96" s="112">
        <f>IF(I96="SI", G96-H96,G96)</f>
        <v>139</v>
      </c>
      <c r="K96" s="195" t="s">
        <v>145</v>
      </c>
      <c r="L96" s="108">
        <v>2020</v>
      </c>
      <c r="M96" s="108">
        <v>2890</v>
      </c>
      <c r="N96" s="109" t="s">
        <v>411</v>
      </c>
      <c r="O96" s="111" t="s">
        <v>147</v>
      </c>
      <c r="P96" s="109" t="s">
        <v>148</v>
      </c>
      <c r="Q96" s="109" t="s">
        <v>148</v>
      </c>
      <c r="R96" s="108" t="s">
        <v>96</v>
      </c>
      <c r="S96" s="111" t="s">
        <v>97</v>
      </c>
      <c r="T96" s="108">
        <v>1040203</v>
      </c>
      <c r="U96" s="108">
        <v>1570</v>
      </c>
      <c r="V96" s="108">
        <v>1366</v>
      </c>
      <c r="W96" s="108">
        <v>1</v>
      </c>
      <c r="X96" s="113">
        <v>2020</v>
      </c>
      <c r="Y96" s="113">
        <v>111</v>
      </c>
      <c r="Z96" s="113">
        <v>0</v>
      </c>
      <c r="AA96" s="114" t="s">
        <v>297</v>
      </c>
      <c r="AB96" s="108">
        <v>722</v>
      </c>
      <c r="AC96" s="109" t="s">
        <v>297</v>
      </c>
      <c r="AD96" s="196" t="s">
        <v>414</v>
      </c>
      <c r="AE96" s="196" t="s">
        <v>297</v>
      </c>
      <c r="AF96" s="197">
        <f>AE96-AD96</f>
        <v>-26</v>
      </c>
      <c r="AG96" s="198">
        <f>IF(AI96="SI", 0,J96)</f>
        <v>139</v>
      </c>
      <c r="AH96" s="199">
        <f>AG96*AF96</f>
        <v>-3614</v>
      </c>
      <c r="AI96" s="200"/>
    </row>
    <row r="97" spans="1:35">
      <c r="A97" s="108">
        <v>2020</v>
      </c>
      <c r="B97" s="108">
        <v>332</v>
      </c>
      <c r="C97" s="109" t="s">
        <v>286</v>
      </c>
      <c r="D97" s="194" t="s">
        <v>424</v>
      </c>
      <c r="E97" s="109" t="s">
        <v>389</v>
      </c>
      <c r="F97" s="201" t="s">
        <v>413</v>
      </c>
      <c r="G97" s="112">
        <v>13.88</v>
      </c>
      <c r="H97" s="112">
        <v>2.5</v>
      </c>
      <c r="I97" s="143" t="s">
        <v>79</v>
      </c>
      <c r="J97" s="112">
        <f>IF(I97="SI", G97-H97,G97)</f>
        <v>11.38</v>
      </c>
      <c r="K97" s="195" t="s">
        <v>145</v>
      </c>
      <c r="L97" s="108">
        <v>2020</v>
      </c>
      <c r="M97" s="108">
        <v>2942</v>
      </c>
      <c r="N97" s="109" t="s">
        <v>286</v>
      </c>
      <c r="O97" s="111" t="s">
        <v>147</v>
      </c>
      <c r="P97" s="109" t="s">
        <v>148</v>
      </c>
      <c r="Q97" s="109" t="s">
        <v>148</v>
      </c>
      <c r="R97" s="108" t="s">
        <v>96</v>
      </c>
      <c r="S97" s="111" t="s">
        <v>97</v>
      </c>
      <c r="T97" s="108">
        <v>1010203</v>
      </c>
      <c r="U97" s="108">
        <v>140</v>
      </c>
      <c r="V97" s="108">
        <v>1043</v>
      </c>
      <c r="W97" s="108">
        <v>1</v>
      </c>
      <c r="X97" s="113">
        <v>2020</v>
      </c>
      <c r="Y97" s="113">
        <v>109</v>
      </c>
      <c r="Z97" s="113">
        <v>0</v>
      </c>
      <c r="AA97" s="114" t="s">
        <v>297</v>
      </c>
      <c r="AB97" s="108">
        <v>720</v>
      </c>
      <c r="AC97" s="109" t="s">
        <v>297</v>
      </c>
      <c r="AD97" s="196" t="s">
        <v>425</v>
      </c>
      <c r="AE97" s="196" t="s">
        <v>297</v>
      </c>
      <c r="AF97" s="197">
        <f>AE97-AD97</f>
        <v>-28</v>
      </c>
      <c r="AG97" s="198">
        <f>IF(AI97="SI", 0,J97)</f>
        <v>11.38</v>
      </c>
      <c r="AH97" s="199">
        <f>AG97*AF97</f>
        <v>-318.64000000000004</v>
      </c>
      <c r="AI97" s="200"/>
    </row>
    <row r="98" spans="1:35" ht="24">
      <c r="A98" s="108">
        <v>2020</v>
      </c>
      <c r="B98" s="108">
        <v>333</v>
      </c>
      <c r="C98" s="109" t="s">
        <v>297</v>
      </c>
      <c r="D98" s="194" t="s">
        <v>426</v>
      </c>
      <c r="E98" s="109" t="s">
        <v>427</v>
      </c>
      <c r="F98" s="201" t="s">
        <v>428</v>
      </c>
      <c r="G98" s="112">
        <v>1900.76</v>
      </c>
      <c r="H98" s="112">
        <v>342.76</v>
      </c>
      <c r="I98" s="143" t="s">
        <v>79</v>
      </c>
      <c r="J98" s="112">
        <f>IF(I98="SI", G98-H98,G98)</f>
        <v>1558</v>
      </c>
      <c r="K98" s="195" t="s">
        <v>429</v>
      </c>
      <c r="L98" s="108">
        <v>2020</v>
      </c>
      <c r="M98" s="108">
        <v>2124</v>
      </c>
      <c r="N98" s="109" t="s">
        <v>430</v>
      </c>
      <c r="O98" s="111" t="s">
        <v>431</v>
      </c>
      <c r="P98" s="109" t="s">
        <v>432</v>
      </c>
      <c r="Q98" s="109" t="s">
        <v>84</v>
      </c>
      <c r="R98" s="108" t="s">
        <v>433</v>
      </c>
      <c r="S98" s="111" t="s">
        <v>433</v>
      </c>
      <c r="T98" s="108"/>
      <c r="U98" s="108">
        <v>0</v>
      </c>
      <c r="V98" s="108">
        <v>0</v>
      </c>
      <c r="W98" s="108">
        <v>0</v>
      </c>
      <c r="X98" s="113">
        <v>0</v>
      </c>
      <c r="Y98" s="113">
        <v>0</v>
      </c>
      <c r="Z98" s="113">
        <v>0</v>
      </c>
      <c r="AA98" s="114" t="s">
        <v>84</v>
      </c>
      <c r="AB98" s="108">
        <v>0</v>
      </c>
      <c r="AC98" s="109" t="s">
        <v>168</v>
      </c>
      <c r="AD98" s="196" t="s">
        <v>236</v>
      </c>
      <c r="AE98" s="196" t="s">
        <v>168</v>
      </c>
      <c r="AF98" s="197">
        <f>AE98-AD98</f>
        <v>16</v>
      </c>
      <c r="AG98" s="198">
        <f>IF(AI98="SI", 0,J98)</f>
        <v>1558</v>
      </c>
      <c r="AH98" s="199">
        <f>AG98*AF98</f>
        <v>24928</v>
      </c>
      <c r="AI98" s="200"/>
    </row>
    <row r="99" spans="1:35" ht="24">
      <c r="A99" s="108">
        <v>2020</v>
      </c>
      <c r="B99" s="108">
        <v>334</v>
      </c>
      <c r="C99" s="109" t="s">
        <v>297</v>
      </c>
      <c r="D99" s="194" t="s">
        <v>434</v>
      </c>
      <c r="E99" s="109" t="s">
        <v>233</v>
      </c>
      <c r="F99" s="201" t="s">
        <v>428</v>
      </c>
      <c r="G99" s="112">
        <v>-1900.76</v>
      </c>
      <c r="H99" s="112">
        <v>-342.76</v>
      </c>
      <c r="I99" s="143" t="s">
        <v>79</v>
      </c>
      <c r="J99" s="112">
        <f>IF(I99="SI", G99-H99,G99)</f>
        <v>-1558</v>
      </c>
      <c r="K99" s="195" t="s">
        <v>429</v>
      </c>
      <c r="L99" s="108">
        <v>2020</v>
      </c>
      <c r="M99" s="108">
        <v>2672</v>
      </c>
      <c r="N99" s="109" t="s">
        <v>168</v>
      </c>
      <c r="O99" s="111" t="s">
        <v>431</v>
      </c>
      <c r="P99" s="109" t="s">
        <v>432</v>
      </c>
      <c r="Q99" s="109" t="s">
        <v>84</v>
      </c>
      <c r="R99" s="108" t="s">
        <v>433</v>
      </c>
      <c r="S99" s="111" t="s">
        <v>433</v>
      </c>
      <c r="T99" s="108"/>
      <c r="U99" s="108">
        <v>0</v>
      </c>
      <c r="V99" s="108">
        <v>0</v>
      </c>
      <c r="W99" s="108">
        <v>0</v>
      </c>
      <c r="X99" s="113">
        <v>0</v>
      </c>
      <c r="Y99" s="113">
        <v>0</v>
      </c>
      <c r="Z99" s="113">
        <v>0</v>
      </c>
      <c r="AA99" s="114" t="s">
        <v>84</v>
      </c>
      <c r="AB99" s="108">
        <v>0</v>
      </c>
      <c r="AC99" s="109" t="s">
        <v>168</v>
      </c>
      <c r="AD99" s="196" t="s">
        <v>341</v>
      </c>
      <c r="AE99" s="196" t="s">
        <v>168</v>
      </c>
      <c r="AF99" s="197">
        <f>AE99-AD99</f>
        <v>-30</v>
      </c>
      <c r="AG99" s="198">
        <f>IF(AI99="SI", 0,J99)</f>
        <v>-1558</v>
      </c>
      <c r="AH99" s="199">
        <f>AG99*AF99</f>
        <v>46740</v>
      </c>
      <c r="AI99" s="200"/>
    </row>
    <row r="100" spans="1:35" ht="36">
      <c r="A100" s="108">
        <v>2020</v>
      </c>
      <c r="B100" s="108">
        <v>335</v>
      </c>
      <c r="C100" s="109" t="s">
        <v>435</v>
      </c>
      <c r="D100" s="194" t="s">
        <v>436</v>
      </c>
      <c r="E100" s="109" t="s">
        <v>437</v>
      </c>
      <c r="F100" s="201" t="s">
        <v>109</v>
      </c>
      <c r="G100" s="112">
        <v>7.17</v>
      </c>
      <c r="H100" s="112">
        <v>1.1100000000000001</v>
      </c>
      <c r="I100" s="143" t="s">
        <v>79</v>
      </c>
      <c r="J100" s="112">
        <f>IF(I100="SI", G100-H100,G100)</f>
        <v>6.06</v>
      </c>
      <c r="K100" s="195" t="s">
        <v>117</v>
      </c>
      <c r="L100" s="108">
        <v>2020</v>
      </c>
      <c r="M100" s="108">
        <v>2999</v>
      </c>
      <c r="N100" s="109" t="s">
        <v>435</v>
      </c>
      <c r="O100" s="111" t="s">
        <v>111</v>
      </c>
      <c r="P100" s="109" t="s">
        <v>112</v>
      </c>
      <c r="Q100" s="109" t="s">
        <v>112</v>
      </c>
      <c r="R100" s="108" t="s">
        <v>96</v>
      </c>
      <c r="S100" s="111" t="s">
        <v>97</v>
      </c>
      <c r="T100" s="108">
        <v>1070103</v>
      </c>
      <c r="U100" s="108">
        <v>2560</v>
      </c>
      <c r="V100" s="108">
        <v>1835</v>
      </c>
      <c r="W100" s="108">
        <v>1</v>
      </c>
      <c r="X100" s="113">
        <v>2020</v>
      </c>
      <c r="Y100" s="113">
        <v>226</v>
      </c>
      <c r="Z100" s="113">
        <v>0</v>
      </c>
      <c r="AA100" s="114" t="s">
        <v>438</v>
      </c>
      <c r="AB100" s="108">
        <v>730</v>
      </c>
      <c r="AC100" s="109" t="s">
        <v>438</v>
      </c>
      <c r="AD100" s="196" t="s">
        <v>439</v>
      </c>
      <c r="AE100" s="196" t="s">
        <v>371</v>
      </c>
      <c r="AF100" s="197">
        <f>AE100-AD100</f>
        <v>-22</v>
      </c>
      <c r="AG100" s="198">
        <f>IF(AI100="SI", 0,J100)</f>
        <v>6.06</v>
      </c>
      <c r="AH100" s="199">
        <f>AG100*AF100</f>
        <v>-133.32</v>
      </c>
      <c r="AI100" s="200"/>
    </row>
    <row r="101" spans="1:35" ht="36">
      <c r="A101" s="108">
        <v>2020</v>
      </c>
      <c r="B101" s="108">
        <v>336</v>
      </c>
      <c r="C101" s="109" t="s">
        <v>435</v>
      </c>
      <c r="D101" s="194" t="s">
        <v>440</v>
      </c>
      <c r="E101" s="109" t="s">
        <v>437</v>
      </c>
      <c r="F101" s="201" t="s">
        <v>109</v>
      </c>
      <c r="G101" s="112">
        <v>35.39</v>
      </c>
      <c r="H101" s="112">
        <v>6.38</v>
      </c>
      <c r="I101" s="143" t="s">
        <v>79</v>
      </c>
      <c r="J101" s="112">
        <f>IF(I101="SI", G101-H101,G101)</f>
        <v>29.01</v>
      </c>
      <c r="K101" s="195" t="s">
        <v>117</v>
      </c>
      <c r="L101" s="108">
        <v>2020</v>
      </c>
      <c r="M101" s="108">
        <v>3000</v>
      </c>
      <c r="N101" s="109" t="s">
        <v>435</v>
      </c>
      <c r="O101" s="111" t="s">
        <v>111</v>
      </c>
      <c r="P101" s="109" t="s">
        <v>112</v>
      </c>
      <c r="Q101" s="109" t="s">
        <v>112</v>
      </c>
      <c r="R101" s="108" t="s">
        <v>96</v>
      </c>
      <c r="S101" s="111" t="s">
        <v>97</v>
      </c>
      <c r="T101" s="108">
        <v>1040203</v>
      </c>
      <c r="U101" s="108">
        <v>1570</v>
      </c>
      <c r="V101" s="108">
        <v>1366</v>
      </c>
      <c r="W101" s="108">
        <v>1</v>
      </c>
      <c r="X101" s="113">
        <v>2020</v>
      </c>
      <c r="Y101" s="113">
        <v>224</v>
      </c>
      <c r="Z101" s="113">
        <v>0</v>
      </c>
      <c r="AA101" s="114" t="s">
        <v>438</v>
      </c>
      <c r="AB101" s="108">
        <v>728</v>
      </c>
      <c r="AC101" s="109" t="s">
        <v>438</v>
      </c>
      <c r="AD101" s="196" t="s">
        <v>439</v>
      </c>
      <c r="AE101" s="196" t="s">
        <v>371</v>
      </c>
      <c r="AF101" s="197">
        <f>AE101-AD101</f>
        <v>-22</v>
      </c>
      <c r="AG101" s="198">
        <f>IF(AI101="SI", 0,J101)</f>
        <v>29.01</v>
      </c>
      <c r="AH101" s="199">
        <f>AG101*AF101</f>
        <v>-638.22</v>
      </c>
      <c r="AI101" s="200"/>
    </row>
    <row r="102" spans="1:35" ht="36">
      <c r="A102" s="108">
        <v>2020</v>
      </c>
      <c r="B102" s="108">
        <v>337</v>
      </c>
      <c r="C102" s="109" t="s">
        <v>435</v>
      </c>
      <c r="D102" s="194" t="s">
        <v>441</v>
      </c>
      <c r="E102" s="109" t="s">
        <v>437</v>
      </c>
      <c r="F102" s="201" t="s">
        <v>109</v>
      </c>
      <c r="G102" s="112">
        <v>49.93</v>
      </c>
      <c r="H102" s="112">
        <v>9</v>
      </c>
      <c r="I102" s="143" t="s">
        <v>79</v>
      </c>
      <c r="J102" s="112">
        <f>IF(I102="SI", G102-H102,G102)</f>
        <v>40.93</v>
      </c>
      <c r="K102" s="195" t="s">
        <v>117</v>
      </c>
      <c r="L102" s="108">
        <v>2020</v>
      </c>
      <c r="M102" s="108">
        <v>2996</v>
      </c>
      <c r="N102" s="109" t="s">
        <v>435</v>
      </c>
      <c r="O102" s="111" t="s">
        <v>111</v>
      </c>
      <c r="P102" s="109" t="s">
        <v>112</v>
      </c>
      <c r="Q102" s="109" t="s">
        <v>112</v>
      </c>
      <c r="R102" s="108" t="s">
        <v>96</v>
      </c>
      <c r="S102" s="111" t="s">
        <v>97</v>
      </c>
      <c r="T102" s="108">
        <v>1060203</v>
      </c>
      <c r="U102" s="108">
        <v>2340</v>
      </c>
      <c r="V102" s="108">
        <v>1840</v>
      </c>
      <c r="W102" s="108">
        <v>1</v>
      </c>
      <c r="X102" s="113">
        <v>2020</v>
      </c>
      <c r="Y102" s="113">
        <v>225</v>
      </c>
      <c r="Z102" s="113">
        <v>0</v>
      </c>
      <c r="AA102" s="114" t="s">
        <v>438</v>
      </c>
      <c r="AB102" s="108">
        <v>729</v>
      </c>
      <c r="AC102" s="109" t="s">
        <v>438</v>
      </c>
      <c r="AD102" s="196" t="s">
        <v>439</v>
      </c>
      <c r="AE102" s="196" t="s">
        <v>371</v>
      </c>
      <c r="AF102" s="197">
        <f>AE102-AD102</f>
        <v>-22</v>
      </c>
      <c r="AG102" s="198">
        <f>IF(AI102="SI", 0,J102)</f>
        <v>40.93</v>
      </c>
      <c r="AH102" s="199">
        <f>AG102*AF102</f>
        <v>-900.46</v>
      </c>
      <c r="AI102" s="200"/>
    </row>
    <row r="103" spans="1:35" ht="36">
      <c r="A103" s="108">
        <v>2020</v>
      </c>
      <c r="B103" s="108">
        <v>338</v>
      </c>
      <c r="C103" s="109" t="s">
        <v>435</v>
      </c>
      <c r="D103" s="194" t="s">
        <v>442</v>
      </c>
      <c r="E103" s="109" t="s">
        <v>437</v>
      </c>
      <c r="F103" s="201" t="s">
        <v>109</v>
      </c>
      <c r="G103" s="112">
        <v>5.08</v>
      </c>
      <c r="H103" s="112">
        <v>0.92</v>
      </c>
      <c r="I103" s="143" t="s">
        <v>79</v>
      </c>
      <c r="J103" s="112">
        <f>IF(I103="SI", G103-H103,G103)</f>
        <v>4.16</v>
      </c>
      <c r="K103" s="195" t="s">
        <v>117</v>
      </c>
      <c r="L103" s="108">
        <v>2020</v>
      </c>
      <c r="M103" s="108">
        <v>2997</v>
      </c>
      <c r="N103" s="109" t="s">
        <v>435</v>
      </c>
      <c r="O103" s="111" t="s">
        <v>111</v>
      </c>
      <c r="P103" s="109" t="s">
        <v>112</v>
      </c>
      <c r="Q103" s="109" t="s">
        <v>112</v>
      </c>
      <c r="R103" s="108" t="s">
        <v>96</v>
      </c>
      <c r="S103" s="111" t="s">
        <v>97</v>
      </c>
      <c r="T103" s="108">
        <v>1010203</v>
      </c>
      <c r="U103" s="108">
        <v>140</v>
      </c>
      <c r="V103" s="108">
        <v>1043</v>
      </c>
      <c r="W103" s="108">
        <v>1</v>
      </c>
      <c r="X103" s="113">
        <v>2020</v>
      </c>
      <c r="Y103" s="113">
        <v>222</v>
      </c>
      <c r="Z103" s="113">
        <v>0</v>
      </c>
      <c r="AA103" s="114" t="s">
        <v>438</v>
      </c>
      <c r="AB103" s="108">
        <v>726</v>
      </c>
      <c r="AC103" s="109" t="s">
        <v>438</v>
      </c>
      <c r="AD103" s="196" t="s">
        <v>439</v>
      </c>
      <c r="AE103" s="196" t="s">
        <v>371</v>
      </c>
      <c r="AF103" s="197">
        <f>AE103-AD103</f>
        <v>-22</v>
      </c>
      <c r="AG103" s="198">
        <f>IF(AI103="SI", 0,J103)</f>
        <v>4.16</v>
      </c>
      <c r="AH103" s="199">
        <f>AG103*AF103</f>
        <v>-91.52000000000001</v>
      </c>
      <c r="AI103" s="200"/>
    </row>
    <row r="104" spans="1:35" ht="36">
      <c r="A104" s="108">
        <v>2020</v>
      </c>
      <c r="B104" s="108">
        <v>339</v>
      </c>
      <c r="C104" s="109" t="s">
        <v>435</v>
      </c>
      <c r="D104" s="194" t="s">
        <v>443</v>
      </c>
      <c r="E104" s="109" t="s">
        <v>437</v>
      </c>
      <c r="F104" s="201" t="s">
        <v>109</v>
      </c>
      <c r="G104" s="112">
        <v>5.08</v>
      </c>
      <c r="H104" s="112">
        <v>0.92</v>
      </c>
      <c r="I104" s="143" t="s">
        <v>79</v>
      </c>
      <c r="J104" s="112">
        <f>IF(I104="SI", G104-H104,G104)</f>
        <v>4.16</v>
      </c>
      <c r="K104" s="195" t="s">
        <v>117</v>
      </c>
      <c r="L104" s="108">
        <v>2020</v>
      </c>
      <c r="M104" s="108">
        <v>2998</v>
      </c>
      <c r="N104" s="109" t="s">
        <v>435</v>
      </c>
      <c r="O104" s="111" t="s">
        <v>111</v>
      </c>
      <c r="P104" s="109" t="s">
        <v>112</v>
      </c>
      <c r="Q104" s="109" t="s">
        <v>112</v>
      </c>
      <c r="R104" s="108" t="s">
        <v>96</v>
      </c>
      <c r="S104" s="111" t="s">
        <v>97</v>
      </c>
      <c r="T104" s="108">
        <v>1040103</v>
      </c>
      <c r="U104" s="108">
        <v>1460</v>
      </c>
      <c r="V104" s="108">
        <v>1341</v>
      </c>
      <c r="W104" s="108">
        <v>1</v>
      </c>
      <c r="X104" s="113">
        <v>2020</v>
      </c>
      <c r="Y104" s="113">
        <v>223</v>
      </c>
      <c r="Z104" s="113">
        <v>0</v>
      </c>
      <c r="AA104" s="114" t="s">
        <v>438</v>
      </c>
      <c r="AB104" s="108">
        <v>727</v>
      </c>
      <c r="AC104" s="109" t="s">
        <v>438</v>
      </c>
      <c r="AD104" s="196" t="s">
        <v>439</v>
      </c>
      <c r="AE104" s="196" t="s">
        <v>371</v>
      </c>
      <c r="AF104" s="197">
        <f>AE104-AD104</f>
        <v>-22</v>
      </c>
      <c r="AG104" s="198">
        <f>IF(AI104="SI", 0,J104)</f>
        <v>4.16</v>
      </c>
      <c r="AH104" s="199">
        <f>AG104*AF104</f>
        <v>-91.52000000000001</v>
      </c>
      <c r="AI104" s="200"/>
    </row>
    <row r="105" spans="1:35" ht="36">
      <c r="A105" s="108">
        <v>2020</v>
      </c>
      <c r="B105" s="108">
        <v>340</v>
      </c>
      <c r="C105" s="109" t="s">
        <v>341</v>
      </c>
      <c r="D105" s="194" t="s">
        <v>444</v>
      </c>
      <c r="E105" s="109" t="s">
        <v>435</v>
      </c>
      <c r="F105" s="201" t="s">
        <v>445</v>
      </c>
      <c r="G105" s="112">
        <v>380.49</v>
      </c>
      <c r="H105" s="112">
        <v>68.61</v>
      </c>
      <c r="I105" s="143" t="s">
        <v>79</v>
      </c>
      <c r="J105" s="112">
        <f>IF(I105="SI", G105-H105,G105)</f>
        <v>311.88</v>
      </c>
      <c r="K105" s="195" t="s">
        <v>446</v>
      </c>
      <c r="L105" s="108">
        <v>2020</v>
      </c>
      <c r="M105" s="108">
        <v>3040</v>
      </c>
      <c r="N105" s="109" t="s">
        <v>447</v>
      </c>
      <c r="O105" s="111" t="s">
        <v>448</v>
      </c>
      <c r="P105" s="109" t="s">
        <v>449</v>
      </c>
      <c r="Q105" s="109" t="s">
        <v>84</v>
      </c>
      <c r="R105" s="108" t="s">
        <v>433</v>
      </c>
      <c r="S105" s="111" t="s">
        <v>433</v>
      </c>
      <c r="T105" s="108">
        <v>1010203</v>
      </c>
      <c r="U105" s="108">
        <v>140</v>
      </c>
      <c r="V105" s="108">
        <v>1043</v>
      </c>
      <c r="W105" s="108">
        <v>6</v>
      </c>
      <c r="X105" s="113">
        <v>2020</v>
      </c>
      <c r="Y105" s="113">
        <v>270</v>
      </c>
      <c r="Z105" s="113">
        <v>0</v>
      </c>
      <c r="AA105" s="114" t="s">
        <v>438</v>
      </c>
      <c r="AB105" s="108">
        <v>733</v>
      </c>
      <c r="AC105" s="109" t="s">
        <v>438</v>
      </c>
      <c r="AD105" s="196" t="s">
        <v>450</v>
      </c>
      <c r="AE105" s="196" t="s">
        <v>371</v>
      </c>
      <c r="AF105" s="197">
        <f>AE105-AD105</f>
        <v>-24</v>
      </c>
      <c r="AG105" s="198">
        <f>IF(AI105="SI", 0,J105)</f>
        <v>311.88</v>
      </c>
      <c r="AH105" s="199">
        <f>AG105*AF105</f>
        <v>-7485.12</v>
      </c>
      <c r="AI105" s="200"/>
    </row>
    <row r="106" spans="1:35" ht="144">
      <c r="A106" s="108">
        <v>2020</v>
      </c>
      <c r="B106" s="108">
        <v>341</v>
      </c>
      <c r="C106" s="109" t="s">
        <v>341</v>
      </c>
      <c r="D106" s="194" t="s">
        <v>451</v>
      </c>
      <c r="E106" s="109" t="s">
        <v>267</v>
      </c>
      <c r="F106" s="201" t="s">
        <v>452</v>
      </c>
      <c r="G106" s="112">
        <v>244</v>
      </c>
      <c r="H106" s="112">
        <v>44</v>
      </c>
      <c r="I106" s="143" t="s">
        <v>79</v>
      </c>
      <c r="J106" s="112">
        <f>IF(I106="SI", G106-H106,G106)</f>
        <v>200</v>
      </c>
      <c r="K106" s="195" t="s">
        <v>453</v>
      </c>
      <c r="L106" s="108">
        <v>2020</v>
      </c>
      <c r="M106" s="108">
        <v>3027</v>
      </c>
      <c r="N106" s="109" t="s">
        <v>447</v>
      </c>
      <c r="O106" s="111" t="s">
        <v>454</v>
      </c>
      <c r="P106" s="109" t="s">
        <v>455</v>
      </c>
      <c r="Q106" s="109" t="s">
        <v>84</v>
      </c>
      <c r="R106" s="108" t="s">
        <v>85</v>
      </c>
      <c r="S106" s="111" t="s">
        <v>86</v>
      </c>
      <c r="T106" s="108">
        <v>2060201</v>
      </c>
      <c r="U106" s="108">
        <v>7830</v>
      </c>
      <c r="V106" s="108">
        <v>3409</v>
      </c>
      <c r="W106" s="108">
        <v>1</v>
      </c>
      <c r="X106" s="113">
        <v>2020</v>
      </c>
      <c r="Y106" s="113">
        <v>269</v>
      </c>
      <c r="Z106" s="113">
        <v>0</v>
      </c>
      <c r="AA106" s="114" t="s">
        <v>438</v>
      </c>
      <c r="AB106" s="108">
        <v>724</v>
      </c>
      <c r="AC106" s="109" t="s">
        <v>438</v>
      </c>
      <c r="AD106" s="196" t="s">
        <v>456</v>
      </c>
      <c r="AE106" s="196" t="s">
        <v>371</v>
      </c>
      <c r="AF106" s="197">
        <f>AE106-AD106</f>
        <v>-23</v>
      </c>
      <c r="AG106" s="198">
        <f>IF(AI106="SI", 0,J106)</f>
        <v>200</v>
      </c>
      <c r="AH106" s="199">
        <f>AG106*AF106</f>
        <v>-4600</v>
      </c>
      <c r="AI106" s="200"/>
    </row>
    <row r="107" spans="1:35" ht="36">
      <c r="A107" s="108">
        <v>2020</v>
      </c>
      <c r="B107" s="108">
        <v>342</v>
      </c>
      <c r="C107" s="109" t="s">
        <v>341</v>
      </c>
      <c r="D107" s="194" t="s">
        <v>457</v>
      </c>
      <c r="E107" s="109" t="s">
        <v>435</v>
      </c>
      <c r="F107" s="201" t="s">
        <v>458</v>
      </c>
      <c r="G107" s="112">
        <v>2016.7</v>
      </c>
      <c r="H107" s="112">
        <v>363.67</v>
      </c>
      <c r="I107" s="143" t="s">
        <v>79</v>
      </c>
      <c r="J107" s="112">
        <f>IF(I107="SI", G107-H107,G107)</f>
        <v>1653.03</v>
      </c>
      <c r="K107" s="195" t="s">
        <v>120</v>
      </c>
      <c r="L107" s="108">
        <v>2020</v>
      </c>
      <c r="M107" s="108">
        <v>3032</v>
      </c>
      <c r="N107" s="109" t="s">
        <v>447</v>
      </c>
      <c r="O107" s="111" t="s">
        <v>121</v>
      </c>
      <c r="P107" s="109" t="s">
        <v>122</v>
      </c>
      <c r="Q107" s="109" t="s">
        <v>122</v>
      </c>
      <c r="R107" s="108" t="s">
        <v>96</v>
      </c>
      <c r="S107" s="111" t="s">
        <v>97</v>
      </c>
      <c r="T107" s="108">
        <v>1080203</v>
      </c>
      <c r="U107" s="108">
        <v>2890</v>
      </c>
      <c r="V107" s="108">
        <v>1937</v>
      </c>
      <c r="W107" s="108">
        <v>1</v>
      </c>
      <c r="X107" s="113">
        <v>2020</v>
      </c>
      <c r="Y107" s="113">
        <v>16</v>
      </c>
      <c r="Z107" s="113">
        <v>0</v>
      </c>
      <c r="AA107" s="114" t="s">
        <v>438</v>
      </c>
      <c r="AB107" s="108">
        <v>739</v>
      </c>
      <c r="AC107" s="109" t="s">
        <v>438</v>
      </c>
      <c r="AD107" s="196" t="s">
        <v>456</v>
      </c>
      <c r="AE107" s="196" t="s">
        <v>371</v>
      </c>
      <c r="AF107" s="197">
        <f>AE107-AD107</f>
        <v>-23</v>
      </c>
      <c r="AG107" s="198">
        <f>IF(AI107="SI", 0,J107)</f>
        <v>1653.03</v>
      </c>
      <c r="AH107" s="199">
        <f>AG107*AF107</f>
        <v>-38019.69</v>
      </c>
      <c r="AI107" s="200"/>
    </row>
    <row r="108" spans="1:35" ht="48">
      <c r="A108" s="108">
        <v>2020</v>
      </c>
      <c r="B108" s="108">
        <v>343</v>
      </c>
      <c r="C108" s="109" t="s">
        <v>341</v>
      </c>
      <c r="D108" s="194" t="s">
        <v>459</v>
      </c>
      <c r="E108" s="109" t="s">
        <v>435</v>
      </c>
      <c r="F108" s="201" t="s">
        <v>460</v>
      </c>
      <c r="G108" s="112">
        <v>48.18</v>
      </c>
      <c r="H108" s="112">
        <v>8.69</v>
      </c>
      <c r="I108" s="143" t="s">
        <v>79</v>
      </c>
      <c r="J108" s="112">
        <f>IF(I108="SI", G108-H108,G108)</f>
        <v>39.49</v>
      </c>
      <c r="K108" s="195" t="s">
        <v>120</v>
      </c>
      <c r="L108" s="108">
        <v>2020</v>
      </c>
      <c r="M108" s="108">
        <v>3031</v>
      </c>
      <c r="N108" s="109" t="s">
        <v>447</v>
      </c>
      <c r="O108" s="111" t="s">
        <v>121</v>
      </c>
      <c r="P108" s="109" t="s">
        <v>122</v>
      </c>
      <c r="Q108" s="109" t="s">
        <v>122</v>
      </c>
      <c r="R108" s="108" t="s">
        <v>96</v>
      </c>
      <c r="S108" s="111" t="s">
        <v>97</v>
      </c>
      <c r="T108" s="108">
        <v>1060203</v>
      </c>
      <c r="U108" s="108">
        <v>2340</v>
      </c>
      <c r="V108" s="108">
        <v>1840</v>
      </c>
      <c r="W108" s="108">
        <v>1</v>
      </c>
      <c r="X108" s="113">
        <v>2020</v>
      </c>
      <c r="Y108" s="113">
        <v>11</v>
      </c>
      <c r="Z108" s="113">
        <v>0</v>
      </c>
      <c r="AA108" s="114" t="s">
        <v>438</v>
      </c>
      <c r="AB108" s="108">
        <v>737</v>
      </c>
      <c r="AC108" s="109" t="s">
        <v>438</v>
      </c>
      <c r="AD108" s="196" t="s">
        <v>456</v>
      </c>
      <c r="AE108" s="196" t="s">
        <v>371</v>
      </c>
      <c r="AF108" s="197">
        <f>AE108-AD108</f>
        <v>-23</v>
      </c>
      <c r="AG108" s="198">
        <f>IF(AI108="SI", 0,J108)</f>
        <v>39.49</v>
      </c>
      <c r="AH108" s="199">
        <f>AG108*AF108</f>
        <v>-908.2700000000001</v>
      </c>
      <c r="AI108" s="200"/>
    </row>
    <row r="109" spans="1:35" ht="48">
      <c r="A109" s="108">
        <v>2020</v>
      </c>
      <c r="B109" s="108">
        <v>344</v>
      </c>
      <c r="C109" s="109" t="s">
        <v>341</v>
      </c>
      <c r="D109" s="194" t="s">
        <v>461</v>
      </c>
      <c r="E109" s="109" t="s">
        <v>435</v>
      </c>
      <c r="F109" s="201" t="s">
        <v>462</v>
      </c>
      <c r="G109" s="112">
        <v>32.35</v>
      </c>
      <c r="H109" s="112">
        <v>2.94</v>
      </c>
      <c r="I109" s="143" t="s">
        <v>79</v>
      </c>
      <c r="J109" s="112">
        <f>IF(I109="SI", G109-H109,G109)</f>
        <v>29.41</v>
      </c>
      <c r="K109" s="195" t="s">
        <v>120</v>
      </c>
      <c r="L109" s="108">
        <v>2020</v>
      </c>
      <c r="M109" s="108">
        <v>3023</v>
      </c>
      <c r="N109" s="109" t="s">
        <v>447</v>
      </c>
      <c r="O109" s="111" t="s">
        <v>121</v>
      </c>
      <c r="P109" s="109" t="s">
        <v>122</v>
      </c>
      <c r="Q109" s="109" t="s">
        <v>122</v>
      </c>
      <c r="R109" s="108" t="s">
        <v>96</v>
      </c>
      <c r="S109" s="111" t="s">
        <v>97</v>
      </c>
      <c r="T109" s="108">
        <v>1040103</v>
      </c>
      <c r="U109" s="108">
        <v>1460</v>
      </c>
      <c r="V109" s="108">
        <v>1341</v>
      </c>
      <c r="W109" s="108">
        <v>1</v>
      </c>
      <c r="X109" s="113">
        <v>2020</v>
      </c>
      <c r="Y109" s="113">
        <v>17</v>
      </c>
      <c r="Z109" s="113">
        <v>0</v>
      </c>
      <c r="AA109" s="114" t="s">
        <v>438</v>
      </c>
      <c r="AB109" s="108">
        <v>735</v>
      </c>
      <c r="AC109" s="109" t="s">
        <v>438</v>
      </c>
      <c r="AD109" s="196" t="s">
        <v>456</v>
      </c>
      <c r="AE109" s="196" t="s">
        <v>371</v>
      </c>
      <c r="AF109" s="197">
        <f>AE109-AD109</f>
        <v>-23</v>
      </c>
      <c r="AG109" s="198">
        <f>IF(AI109="SI", 0,J109)</f>
        <v>29.41</v>
      </c>
      <c r="AH109" s="199">
        <f>AG109*AF109</f>
        <v>-676.43</v>
      </c>
      <c r="AI109" s="200"/>
    </row>
    <row r="110" spans="1:35" ht="48">
      <c r="A110" s="108">
        <v>2020</v>
      </c>
      <c r="B110" s="108">
        <v>345</v>
      </c>
      <c r="C110" s="109" t="s">
        <v>341</v>
      </c>
      <c r="D110" s="194" t="s">
        <v>463</v>
      </c>
      <c r="E110" s="109" t="s">
        <v>435</v>
      </c>
      <c r="F110" s="201" t="s">
        <v>464</v>
      </c>
      <c r="G110" s="112">
        <v>31.15</v>
      </c>
      <c r="H110" s="112">
        <v>2.83</v>
      </c>
      <c r="I110" s="143" t="s">
        <v>79</v>
      </c>
      <c r="J110" s="112">
        <f>IF(I110="SI", G110-H110,G110)</f>
        <v>28.32</v>
      </c>
      <c r="K110" s="195" t="s">
        <v>120</v>
      </c>
      <c r="L110" s="108">
        <v>2020</v>
      </c>
      <c r="M110" s="108">
        <v>3022</v>
      </c>
      <c r="N110" s="109" t="s">
        <v>447</v>
      </c>
      <c r="O110" s="111" t="s">
        <v>121</v>
      </c>
      <c r="P110" s="109" t="s">
        <v>122</v>
      </c>
      <c r="Q110" s="109" t="s">
        <v>122</v>
      </c>
      <c r="R110" s="108" t="s">
        <v>96</v>
      </c>
      <c r="S110" s="111" t="s">
        <v>97</v>
      </c>
      <c r="T110" s="108">
        <v>1040203</v>
      </c>
      <c r="U110" s="108">
        <v>1570</v>
      </c>
      <c r="V110" s="108">
        <v>1366</v>
      </c>
      <c r="W110" s="108">
        <v>1</v>
      </c>
      <c r="X110" s="113">
        <v>2020</v>
      </c>
      <c r="Y110" s="113">
        <v>14</v>
      </c>
      <c r="Z110" s="113">
        <v>0</v>
      </c>
      <c r="AA110" s="114" t="s">
        <v>438</v>
      </c>
      <c r="AB110" s="108">
        <v>736</v>
      </c>
      <c r="AC110" s="109" t="s">
        <v>438</v>
      </c>
      <c r="AD110" s="196" t="s">
        <v>456</v>
      </c>
      <c r="AE110" s="196" t="s">
        <v>371</v>
      </c>
      <c r="AF110" s="197">
        <f>AE110-AD110</f>
        <v>-23</v>
      </c>
      <c r="AG110" s="198">
        <f>IF(AI110="SI", 0,J110)</f>
        <v>28.32</v>
      </c>
      <c r="AH110" s="199">
        <f>AG110*AF110</f>
        <v>-651.36</v>
      </c>
      <c r="AI110" s="200"/>
    </row>
    <row r="111" spans="1:35" ht="48">
      <c r="A111" s="108">
        <v>2020</v>
      </c>
      <c r="B111" s="108">
        <v>346</v>
      </c>
      <c r="C111" s="109" t="s">
        <v>341</v>
      </c>
      <c r="D111" s="194" t="s">
        <v>465</v>
      </c>
      <c r="E111" s="109" t="s">
        <v>435</v>
      </c>
      <c r="F111" s="201" t="s">
        <v>466</v>
      </c>
      <c r="G111" s="112">
        <v>41.83</v>
      </c>
      <c r="H111" s="112">
        <v>7.54</v>
      </c>
      <c r="I111" s="143" t="s">
        <v>79</v>
      </c>
      <c r="J111" s="112">
        <f>IF(I111="SI", G111-H111,G111)</f>
        <v>34.29</v>
      </c>
      <c r="K111" s="195" t="s">
        <v>120</v>
      </c>
      <c r="L111" s="108">
        <v>2020</v>
      </c>
      <c r="M111" s="108">
        <v>3021</v>
      </c>
      <c r="N111" s="109" t="s">
        <v>447</v>
      </c>
      <c r="O111" s="111" t="s">
        <v>121</v>
      </c>
      <c r="P111" s="109" t="s">
        <v>122</v>
      </c>
      <c r="Q111" s="109" t="s">
        <v>122</v>
      </c>
      <c r="R111" s="108" t="s">
        <v>96</v>
      </c>
      <c r="S111" s="111" t="s">
        <v>97</v>
      </c>
      <c r="T111" s="108">
        <v>1070103</v>
      </c>
      <c r="U111" s="108">
        <v>2560</v>
      </c>
      <c r="V111" s="108">
        <v>1835</v>
      </c>
      <c r="W111" s="108">
        <v>1</v>
      </c>
      <c r="X111" s="113">
        <v>2020</v>
      </c>
      <c r="Y111" s="113">
        <v>10</v>
      </c>
      <c r="Z111" s="113">
        <v>0</v>
      </c>
      <c r="AA111" s="114" t="s">
        <v>438</v>
      </c>
      <c r="AB111" s="108">
        <v>738</v>
      </c>
      <c r="AC111" s="109" t="s">
        <v>438</v>
      </c>
      <c r="AD111" s="196" t="s">
        <v>456</v>
      </c>
      <c r="AE111" s="196" t="s">
        <v>371</v>
      </c>
      <c r="AF111" s="197">
        <f>AE111-AD111</f>
        <v>-23</v>
      </c>
      <c r="AG111" s="198">
        <f>IF(AI111="SI", 0,J111)</f>
        <v>34.29</v>
      </c>
      <c r="AH111" s="199">
        <f>AG111*AF111</f>
        <v>-788.67</v>
      </c>
      <c r="AI111" s="200"/>
    </row>
    <row r="112" spans="1:35" ht="48">
      <c r="A112" s="108">
        <v>2020</v>
      </c>
      <c r="B112" s="108">
        <v>347</v>
      </c>
      <c r="C112" s="109" t="s">
        <v>341</v>
      </c>
      <c r="D112" s="194" t="s">
        <v>467</v>
      </c>
      <c r="E112" s="109" t="s">
        <v>435</v>
      </c>
      <c r="F112" s="201" t="s">
        <v>468</v>
      </c>
      <c r="G112" s="112">
        <v>57.38</v>
      </c>
      <c r="H112" s="112">
        <v>10.35</v>
      </c>
      <c r="I112" s="143" t="s">
        <v>79</v>
      </c>
      <c r="J112" s="112">
        <f>IF(I112="SI", G112-H112,G112)</f>
        <v>47.03</v>
      </c>
      <c r="K112" s="195" t="s">
        <v>120</v>
      </c>
      <c r="L112" s="108">
        <v>2020</v>
      </c>
      <c r="M112" s="108">
        <v>3020</v>
      </c>
      <c r="N112" s="109" t="s">
        <v>447</v>
      </c>
      <c r="O112" s="111" t="s">
        <v>121</v>
      </c>
      <c r="P112" s="109" t="s">
        <v>122</v>
      </c>
      <c r="Q112" s="109" t="s">
        <v>122</v>
      </c>
      <c r="R112" s="108" t="s">
        <v>96</v>
      </c>
      <c r="S112" s="111" t="s">
        <v>97</v>
      </c>
      <c r="T112" s="108">
        <v>1080203</v>
      </c>
      <c r="U112" s="108">
        <v>2890</v>
      </c>
      <c r="V112" s="108">
        <v>1937</v>
      </c>
      <c r="W112" s="108">
        <v>1</v>
      </c>
      <c r="X112" s="113">
        <v>2020</v>
      </c>
      <c r="Y112" s="113">
        <v>16</v>
      </c>
      <c r="Z112" s="113">
        <v>0</v>
      </c>
      <c r="AA112" s="114" t="s">
        <v>438</v>
      </c>
      <c r="AB112" s="108">
        <v>739</v>
      </c>
      <c r="AC112" s="109" t="s">
        <v>438</v>
      </c>
      <c r="AD112" s="196" t="s">
        <v>456</v>
      </c>
      <c r="AE112" s="196" t="s">
        <v>371</v>
      </c>
      <c r="AF112" s="197">
        <f>AE112-AD112</f>
        <v>-23</v>
      </c>
      <c r="AG112" s="198">
        <f>IF(AI112="SI", 0,J112)</f>
        <v>47.03</v>
      </c>
      <c r="AH112" s="199">
        <f>AG112*AF112</f>
        <v>-1081.69</v>
      </c>
      <c r="AI112" s="200"/>
    </row>
    <row r="113" spans="1:35" ht="60">
      <c r="A113" s="108">
        <v>2020</v>
      </c>
      <c r="B113" s="108">
        <v>348</v>
      </c>
      <c r="C113" s="109" t="s">
        <v>341</v>
      </c>
      <c r="D113" s="194" t="s">
        <v>469</v>
      </c>
      <c r="E113" s="109" t="s">
        <v>435</v>
      </c>
      <c r="F113" s="201" t="s">
        <v>470</v>
      </c>
      <c r="G113" s="112">
        <v>19.3</v>
      </c>
      <c r="H113" s="112">
        <v>3.48</v>
      </c>
      <c r="I113" s="143" t="s">
        <v>79</v>
      </c>
      <c r="J113" s="112">
        <f>IF(I113="SI", G113-H113,G113)</f>
        <v>15.82</v>
      </c>
      <c r="K113" s="195" t="s">
        <v>120</v>
      </c>
      <c r="L113" s="108">
        <v>2020</v>
      </c>
      <c r="M113" s="108">
        <v>3030</v>
      </c>
      <c r="N113" s="109" t="s">
        <v>447</v>
      </c>
      <c r="O113" s="111" t="s">
        <v>121</v>
      </c>
      <c r="P113" s="109" t="s">
        <v>122</v>
      </c>
      <c r="Q113" s="109" t="s">
        <v>122</v>
      </c>
      <c r="R113" s="108" t="s">
        <v>96</v>
      </c>
      <c r="S113" s="111" t="s">
        <v>97</v>
      </c>
      <c r="T113" s="108">
        <v>1110203</v>
      </c>
      <c r="U113" s="108">
        <v>4430</v>
      </c>
      <c r="V113" s="108">
        <v>2123</v>
      </c>
      <c r="W113" s="108">
        <v>2</v>
      </c>
      <c r="X113" s="113">
        <v>2020</v>
      </c>
      <c r="Y113" s="113">
        <v>15</v>
      </c>
      <c r="Z113" s="113">
        <v>0</v>
      </c>
      <c r="AA113" s="114" t="s">
        <v>438</v>
      </c>
      <c r="AB113" s="108">
        <v>742</v>
      </c>
      <c r="AC113" s="109" t="s">
        <v>438</v>
      </c>
      <c r="AD113" s="196" t="s">
        <v>456</v>
      </c>
      <c r="AE113" s="196" t="s">
        <v>371</v>
      </c>
      <c r="AF113" s="197">
        <f>AE113-AD113</f>
        <v>-23</v>
      </c>
      <c r="AG113" s="198">
        <f>IF(AI113="SI", 0,J113)</f>
        <v>15.82</v>
      </c>
      <c r="AH113" s="199">
        <f>AG113*AF113</f>
        <v>-363.86</v>
      </c>
      <c r="AI113" s="200"/>
    </row>
    <row r="114" spans="1:35" ht="48">
      <c r="A114" s="108">
        <v>2020</v>
      </c>
      <c r="B114" s="108">
        <v>349</v>
      </c>
      <c r="C114" s="109" t="s">
        <v>341</v>
      </c>
      <c r="D114" s="194" t="s">
        <v>471</v>
      </c>
      <c r="E114" s="109" t="s">
        <v>435</v>
      </c>
      <c r="F114" s="201" t="s">
        <v>472</v>
      </c>
      <c r="G114" s="112">
        <v>108.73</v>
      </c>
      <c r="H114" s="112">
        <v>19.61</v>
      </c>
      <c r="I114" s="143" t="s">
        <v>79</v>
      </c>
      <c r="J114" s="112">
        <f>IF(I114="SI", G114-H114,G114)</f>
        <v>89.12</v>
      </c>
      <c r="K114" s="195" t="s">
        <v>120</v>
      </c>
      <c r="L114" s="108">
        <v>2020</v>
      </c>
      <c r="M114" s="108">
        <v>3028</v>
      </c>
      <c r="N114" s="109" t="s">
        <v>447</v>
      </c>
      <c r="O114" s="111" t="s">
        <v>121</v>
      </c>
      <c r="P114" s="109" t="s">
        <v>122</v>
      </c>
      <c r="Q114" s="109" t="s">
        <v>122</v>
      </c>
      <c r="R114" s="108" t="s">
        <v>96</v>
      </c>
      <c r="S114" s="111" t="s">
        <v>97</v>
      </c>
      <c r="T114" s="108">
        <v>1010203</v>
      </c>
      <c r="U114" s="108">
        <v>140</v>
      </c>
      <c r="V114" s="108">
        <v>1043</v>
      </c>
      <c r="W114" s="108">
        <v>1</v>
      </c>
      <c r="X114" s="113">
        <v>2020</v>
      </c>
      <c r="Y114" s="113">
        <v>12</v>
      </c>
      <c r="Z114" s="113">
        <v>0</v>
      </c>
      <c r="AA114" s="114" t="s">
        <v>438</v>
      </c>
      <c r="AB114" s="108">
        <v>734</v>
      </c>
      <c r="AC114" s="109" t="s">
        <v>438</v>
      </c>
      <c r="AD114" s="196" t="s">
        <v>456</v>
      </c>
      <c r="AE114" s="196" t="s">
        <v>371</v>
      </c>
      <c r="AF114" s="197">
        <f>AE114-AD114</f>
        <v>-23</v>
      </c>
      <c r="AG114" s="198">
        <f>IF(AI114="SI", 0,J114)</f>
        <v>89.12</v>
      </c>
      <c r="AH114" s="199">
        <f>AG114*AF114</f>
        <v>-2049.7600000000002</v>
      </c>
      <c r="AI114" s="200"/>
    </row>
    <row r="115" spans="1:35" ht="48">
      <c r="A115" s="108">
        <v>2020</v>
      </c>
      <c r="B115" s="108">
        <v>350</v>
      </c>
      <c r="C115" s="109" t="s">
        <v>341</v>
      </c>
      <c r="D115" s="194" t="s">
        <v>473</v>
      </c>
      <c r="E115" s="109" t="s">
        <v>435</v>
      </c>
      <c r="F115" s="201" t="s">
        <v>474</v>
      </c>
      <c r="G115" s="112">
        <v>73.510000000000005</v>
      </c>
      <c r="H115" s="112">
        <v>13.26</v>
      </c>
      <c r="I115" s="143" t="s">
        <v>79</v>
      </c>
      <c r="J115" s="112">
        <f>IF(I115="SI", G115-H115,G115)</f>
        <v>60.250000000000007</v>
      </c>
      <c r="K115" s="195" t="s">
        <v>120</v>
      </c>
      <c r="L115" s="108">
        <v>2020</v>
      </c>
      <c r="M115" s="108">
        <v>3029</v>
      </c>
      <c r="N115" s="109" t="s">
        <v>447</v>
      </c>
      <c r="O115" s="111" t="s">
        <v>121</v>
      </c>
      <c r="P115" s="109" t="s">
        <v>122</v>
      </c>
      <c r="Q115" s="109" t="s">
        <v>122</v>
      </c>
      <c r="R115" s="108" t="s">
        <v>96</v>
      </c>
      <c r="S115" s="111" t="s">
        <v>97</v>
      </c>
      <c r="T115" s="108">
        <v>1110203</v>
      </c>
      <c r="U115" s="108">
        <v>4430</v>
      </c>
      <c r="V115" s="108">
        <v>2120</v>
      </c>
      <c r="W115" s="108">
        <v>1</v>
      </c>
      <c r="X115" s="113">
        <v>2020</v>
      </c>
      <c r="Y115" s="113">
        <v>13</v>
      </c>
      <c r="Z115" s="113">
        <v>0</v>
      </c>
      <c r="AA115" s="114" t="s">
        <v>438</v>
      </c>
      <c r="AB115" s="108">
        <v>741</v>
      </c>
      <c r="AC115" s="109" t="s">
        <v>438</v>
      </c>
      <c r="AD115" s="196" t="s">
        <v>456</v>
      </c>
      <c r="AE115" s="196" t="s">
        <v>371</v>
      </c>
      <c r="AF115" s="197">
        <f>AE115-AD115</f>
        <v>-23</v>
      </c>
      <c r="AG115" s="198">
        <f>IF(AI115="SI", 0,J115)</f>
        <v>60.250000000000007</v>
      </c>
      <c r="AH115" s="199">
        <f>AG115*AF115</f>
        <v>-1385.7500000000002</v>
      </c>
      <c r="AI115" s="200"/>
    </row>
    <row r="116" spans="1:35" ht="48">
      <c r="A116" s="108">
        <v>2020</v>
      </c>
      <c r="B116" s="108">
        <v>351</v>
      </c>
      <c r="C116" s="109" t="s">
        <v>341</v>
      </c>
      <c r="D116" s="194" t="s">
        <v>475</v>
      </c>
      <c r="E116" s="109" t="s">
        <v>435</v>
      </c>
      <c r="F116" s="201" t="s">
        <v>476</v>
      </c>
      <c r="G116" s="112">
        <v>21.18</v>
      </c>
      <c r="H116" s="112">
        <v>3.82</v>
      </c>
      <c r="I116" s="143" t="s">
        <v>79</v>
      </c>
      <c r="J116" s="112">
        <f>IF(I116="SI", G116-H116,G116)</f>
        <v>17.36</v>
      </c>
      <c r="K116" s="195" t="s">
        <v>120</v>
      </c>
      <c r="L116" s="108">
        <v>2020</v>
      </c>
      <c r="M116" s="108">
        <v>3019</v>
      </c>
      <c r="N116" s="109" t="s">
        <v>447</v>
      </c>
      <c r="O116" s="111" t="s">
        <v>121</v>
      </c>
      <c r="P116" s="109" t="s">
        <v>122</v>
      </c>
      <c r="Q116" s="109" t="s">
        <v>122</v>
      </c>
      <c r="R116" s="108" t="s">
        <v>96</v>
      </c>
      <c r="S116" s="111" t="s">
        <v>97</v>
      </c>
      <c r="T116" s="108">
        <v>1100502</v>
      </c>
      <c r="U116" s="108">
        <v>4200</v>
      </c>
      <c r="V116" s="108">
        <v>1656</v>
      </c>
      <c r="W116" s="108">
        <v>1</v>
      </c>
      <c r="X116" s="113">
        <v>2020</v>
      </c>
      <c r="Y116" s="113">
        <v>9</v>
      </c>
      <c r="Z116" s="113">
        <v>0</v>
      </c>
      <c r="AA116" s="114" t="s">
        <v>438</v>
      </c>
      <c r="AB116" s="108">
        <v>740</v>
      </c>
      <c r="AC116" s="109" t="s">
        <v>438</v>
      </c>
      <c r="AD116" s="196" t="s">
        <v>456</v>
      </c>
      <c r="AE116" s="196" t="s">
        <v>371</v>
      </c>
      <c r="AF116" s="197">
        <f>AE116-AD116</f>
        <v>-23</v>
      </c>
      <c r="AG116" s="198">
        <f>IF(AI116="SI", 0,J116)</f>
        <v>17.36</v>
      </c>
      <c r="AH116" s="199">
        <f>AG116*AF116</f>
        <v>-399.28</v>
      </c>
      <c r="AI116" s="200"/>
    </row>
    <row r="117" spans="1:35" ht="84">
      <c r="A117" s="108">
        <v>2020</v>
      </c>
      <c r="B117" s="108">
        <v>352</v>
      </c>
      <c r="C117" s="109" t="s">
        <v>438</v>
      </c>
      <c r="D117" s="194" t="s">
        <v>477</v>
      </c>
      <c r="E117" s="109" t="s">
        <v>329</v>
      </c>
      <c r="F117" s="201" t="s">
        <v>193</v>
      </c>
      <c r="G117" s="112">
        <v>195.5</v>
      </c>
      <c r="H117" s="112">
        <v>17.77</v>
      </c>
      <c r="I117" s="143" t="s">
        <v>79</v>
      </c>
      <c r="J117" s="112">
        <f>IF(I117="SI", G117-H117,G117)</f>
        <v>177.73</v>
      </c>
      <c r="K117" s="195" t="s">
        <v>478</v>
      </c>
      <c r="L117" s="108">
        <v>2020</v>
      </c>
      <c r="M117" s="108">
        <v>3060</v>
      </c>
      <c r="N117" s="109" t="s">
        <v>335</v>
      </c>
      <c r="O117" s="111" t="s">
        <v>194</v>
      </c>
      <c r="P117" s="109" t="s">
        <v>195</v>
      </c>
      <c r="Q117" s="109" t="s">
        <v>195</v>
      </c>
      <c r="R117" s="108" t="s">
        <v>96</v>
      </c>
      <c r="S117" s="111" t="s">
        <v>97</v>
      </c>
      <c r="T117" s="108">
        <v>1010203</v>
      </c>
      <c r="U117" s="108">
        <v>140</v>
      </c>
      <c r="V117" s="108">
        <v>1046</v>
      </c>
      <c r="W117" s="108">
        <v>1</v>
      </c>
      <c r="X117" s="113">
        <v>2020</v>
      </c>
      <c r="Y117" s="113">
        <v>27</v>
      </c>
      <c r="Z117" s="113">
        <v>0</v>
      </c>
      <c r="AA117" s="114" t="s">
        <v>438</v>
      </c>
      <c r="AB117" s="108">
        <v>732</v>
      </c>
      <c r="AC117" s="109" t="s">
        <v>438</v>
      </c>
      <c r="AD117" s="196" t="s">
        <v>479</v>
      </c>
      <c r="AE117" s="196" t="s">
        <v>371</v>
      </c>
      <c r="AF117" s="197">
        <f>AE117-AD117</f>
        <v>-27</v>
      </c>
      <c r="AG117" s="198">
        <f>IF(AI117="SI", 0,J117)</f>
        <v>177.73</v>
      </c>
      <c r="AH117" s="199">
        <f>AG117*AF117</f>
        <v>-4798.71</v>
      </c>
      <c r="AI117" s="200"/>
    </row>
    <row r="118" spans="1:35" ht="84">
      <c r="A118" s="108">
        <v>2020</v>
      </c>
      <c r="B118" s="108">
        <v>353</v>
      </c>
      <c r="C118" s="109" t="s">
        <v>438</v>
      </c>
      <c r="D118" s="194" t="s">
        <v>480</v>
      </c>
      <c r="E118" s="109" t="s">
        <v>335</v>
      </c>
      <c r="F118" s="201" t="s">
        <v>179</v>
      </c>
      <c r="G118" s="112">
        <v>375.75</v>
      </c>
      <c r="H118" s="112">
        <v>67.760000000000005</v>
      </c>
      <c r="I118" s="143" t="s">
        <v>79</v>
      </c>
      <c r="J118" s="112">
        <f>IF(I118="SI", G118-H118,G118)</f>
        <v>307.99</v>
      </c>
      <c r="K118" s="195" t="s">
        <v>180</v>
      </c>
      <c r="L118" s="108">
        <v>2020</v>
      </c>
      <c r="M118" s="108">
        <v>3082</v>
      </c>
      <c r="N118" s="109" t="s">
        <v>438</v>
      </c>
      <c r="O118" s="111" t="s">
        <v>181</v>
      </c>
      <c r="P118" s="109" t="s">
        <v>182</v>
      </c>
      <c r="Q118" s="109" t="s">
        <v>183</v>
      </c>
      <c r="R118" s="108" t="s">
        <v>96</v>
      </c>
      <c r="S118" s="111" t="s">
        <v>97</v>
      </c>
      <c r="T118" s="108">
        <v>1080203</v>
      </c>
      <c r="U118" s="108">
        <v>2890</v>
      </c>
      <c r="V118" s="108">
        <v>1937</v>
      </c>
      <c r="W118" s="108">
        <v>1</v>
      </c>
      <c r="X118" s="113">
        <v>2020</v>
      </c>
      <c r="Y118" s="113">
        <v>3</v>
      </c>
      <c r="Z118" s="113">
        <v>0</v>
      </c>
      <c r="AA118" s="114" t="s">
        <v>438</v>
      </c>
      <c r="AB118" s="108">
        <v>725</v>
      </c>
      <c r="AC118" s="109" t="s">
        <v>438</v>
      </c>
      <c r="AD118" s="196" t="s">
        <v>481</v>
      </c>
      <c r="AE118" s="196" t="s">
        <v>371</v>
      </c>
      <c r="AF118" s="197">
        <f>AE118-AD118</f>
        <v>-29</v>
      </c>
      <c r="AG118" s="198">
        <f>IF(AI118="SI", 0,J118)</f>
        <v>307.99</v>
      </c>
      <c r="AH118" s="199">
        <f>AG118*AF118</f>
        <v>-8931.7100000000009</v>
      </c>
      <c r="AI118" s="200"/>
    </row>
    <row r="119" spans="1:35" ht="36">
      <c r="A119" s="108">
        <v>2020</v>
      </c>
      <c r="B119" s="108">
        <v>354</v>
      </c>
      <c r="C119" s="109" t="s">
        <v>438</v>
      </c>
      <c r="D119" s="194" t="s">
        <v>482</v>
      </c>
      <c r="E119" s="109" t="s">
        <v>335</v>
      </c>
      <c r="F119" s="201" t="s">
        <v>172</v>
      </c>
      <c r="G119" s="112">
        <v>401.59</v>
      </c>
      <c r="H119" s="112">
        <v>72.42</v>
      </c>
      <c r="I119" s="143" t="s">
        <v>79</v>
      </c>
      <c r="J119" s="112">
        <f>IF(I119="SI", G119-H119,G119)</f>
        <v>329.16999999999996</v>
      </c>
      <c r="K119" s="195" t="s">
        <v>173</v>
      </c>
      <c r="L119" s="108">
        <v>2020</v>
      </c>
      <c r="M119" s="108">
        <v>3072</v>
      </c>
      <c r="N119" s="109" t="s">
        <v>335</v>
      </c>
      <c r="O119" s="111" t="s">
        <v>175</v>
      </c>
      <c r="P119" s="109" t="s">
        <v>176</v>
      </c>
      <c r="Q119" s="109" t="s">
        <v>176</v>
      </c>
      <c r="R119" s="108" t="s">
        <v>96</v>
      </c>
      <c r="S119" s="111" t="s">
        <v>97</v>
      </c>
      <c r="T119" s="108">
        <v>1010203</v>
      </c>
      <c r="U119" s="108">
        <v>140</v>
      </c>
      <c r="V119" s="108">
        <v>1043</v>
      </c>
      <c r="W119" s="108">
        <v>2</v>
      </c>
      <c r="X119" s="113">
        <v>2020</v>
      </c>
      <c r="Y119" s="113">
        <v>19</v>
      </c>
      <c r="Z119" s="113">
        <v>0</v>
      </c>
      <c r="AA119" s="114" t="s">
        <v>438</v>
      </c>
      <c r="AB119" s="108">
        <v>743</v>
      </c>
      <c r="AC119" s="109" t="s">
        <v>438</v>
      </c>
      <c r="AD119" s="196" t="s">
        <v>483</v>
      </c>
      <c r="AE119" s="196" t="s">
        <v>371</v>
      </c>
      <c r="AF119" s="197">
        <f>AE119-AD119</f>
        <v>-28</v>
      </c>
      <c r="AG119" s="198">
        <f>IF(AI119="SI", 0,J119)</f>
        <v>329.16999999999996</v>
      </c>
      <c r="AH119" s="199">
        <f>AG119*AF119</f>
        <v>-9216.7599999999984</v>
      </c>
      <c r="AI119" s="200"/>
    </row>
    <row r="120" spans="1:35" ht="48">
      <c r="A120" s="108">
        <v>2020</v>
      </c>
      <c r="B120" s="108">
        <v>355</v>
      </c>
      <c r="C120" s="109" t="s">
        <v>438</v>
      </c>
      <c r="D120" s="194" t="s">
        <v>484</v>
      </c>
      <c r="E120" s="109" t="s">
        <v>435</v>
      </c>
      <c r="F120" s="201" t="s">
        <v>485</v>
      </c>
      <c r="G120" s="112">
        <v>13.79</v>
      </c>
      <c r="H120" s="112">
        <v>2.4900000000000002</v>
      </c>
      <c r="I120" s="143" t="s">
        <v>79</v>
      </c>
      <c r="J120" s="112">
        <f>IF(I120="SI", G120-H120,G120)</f>
        <v>11.299999999999999</v>
      </c>
      <c r="K120" s="195" t="s">
        <v>120</v>
      </c>
      <c r="L120" s="108">
        <v>2020</v>
      </c>
      <c r="M120" s="108">
        <v>3018</v>
      </c>
      <c r="N120" s="109" t="s">
        <v>447</v>
      </c>
      <c r="O120" s="111" t="s">
        <v>121</v>
      </c>
      <c r="P120" s="109" t="s">
        <v>122</v>
      </c>
      <c r="Q120" s="109" t="s">
        <v>122</v>
      </c>
      <c r="R120" s="108" t="s">
        <v>96</v>
      </c>
      <c r="S120" s="111" t="s">
        <v>97</v>
      </c>
      <c r="T120" s="108">
        <v>1100502</v>
      </c>
      <c r="U120" s="108">
        <v>4200</v>
      </c>
      <c r="V120" s="108">
        <v>1656</v>
      </c>
      <c r="W120" s="108">
        <v>1</v>
      </c>
      <c r="X120" s="113">
        <v>2020</v>
      </c>
      <c r="Y120" s="113">
        <v>9</v>
      </c>
      <c r="Z120" s="113">
        <v>0</v>
      </c>
      <c r="AA120" s="114" t="s">
        <v>438</v>
      </c>
      <c r="AB120" s="108">
        <v>740</v>
      </c>
      <c r="AC120" s="109" t="s">
        <v>438</v>
      </c>
      <c r="AD120" s="196" t="s">
        <v>456</v>
      </c>
      <c r="AE120" s="196" t="s">
        <v>371</v>
      </c>
      <c r="AF120" s="197">
        <f>AE120-AD120</f>
        <v>-23</v>
      </c>
      <c r="AG120" s="198">
        <f>IF(AI120="SI", 0,J120)</f>
        <v>11.299999999999999</v>
      </c>
      <c r="AH120" s="199">
        <f>AG120*AF120</f>
        <v>-259.89999999999998</v>
      </c>
      <c r="AI120" s="200"/>
    </row>
    <row r="121" spans="1:35" ht="48">
      <c r="A121" s="108">
        <v>2020</v>
      </c>
      <c r="B121" s="108">
        <v>356</v>
      </c>
      <c r="C121" s="109" t="s">
        <v>438</v>
      </c>
      <c r="D121" s="194" t="s">
        <v>486</v>
      </c>
      <c r="E121" s="109" t="s">
        <v>447</v>
      </c>
      <c r="F121" s="201" t="s">
        <v>487</v>
      </c>
      <c r="G121" s="112">
        <v>97.6</v>
      </c>
      <c r="H121" s="112">
        <v>17.600000000000001</v>
      </c>
      <c r="I121" s="143" t="s">
        <v>79</v>
      </c>
      <c r="J121" s="112">
        <f>IF(I121="SI", G121-H121,G121)</f>
        <v>80</v>
      </c>
      <c r="K121" s="195" t="s">
        <v>222</v>
      </c>
      <c r="L121" s="108">
        <v>2020</v>
      </c>
      <c r="M121" s="108">
        <v>3042</v>
      </c>
      <c r="N121" s="109" t="s">
        <v>341</v>
      </c>
      <c r="O121" s="111" t="s">
        <v>223</v>
      </c>
      <c r="P121" s="109" t="s">
        <v>224</v>
      </c>
      <c r="Q121" s="109" t="s">
        <v>84</v>
      </c>
      <c r="R121" s="108" t="s">
        <v>96</v>
      </c>
      <c r="S121" s="111" t="s">
        <v>97</v>
      </c>
      <c r="T121" s="108">
        <v>1010203</v>
      </c>
      <c r="U121" s="108">
        <v>140</v>
      </c>
      <c r="V121" s="108">
        <v>1053</v>
      </c>
      <c r="W121" s="108">
        <v>2</v>
      </c>
      <c r="X121" s="113">
        <v>2020</v>
      </c>
      <c r="Y121" s="113">
        <v>172</v>
      </c>
      <c r="Z121" s="113">
        <v>0</v>
      </c>
      <c r="AA121" s="114" t="s">
        <v>438</v>
      </c>
      <c r="AB121" s="108">
        <v>731</v>
      </c>
      <c r="AC121" s="109" t="s">
        <v>438</v>
      </c>
      <c r="AD121" s="196" t="s">
        <v>450</v>
      </c>
      <c r="AE121" s="196" t="s">
        <v>371</v>
      </c>
      <c r="AF121" s="197">
        <f>AE121-AD121</f>
        <v>-24</v>
      </c>
      <c r="AG121" s="198">
        <f>IF(AI121="SI", 0,J121)</f>
        <v>80</v>
      </c>
      <c r="AH121" s="199">
        <f>AG121*AF121</f>
        <v>-1920</v>
      </c>
      <c r="AI121" s="200"/>
    </row>
    <row r="122" spans="1:35">
      <c r="A122" s="108">
        <v>2020</v>
      </c>
      <c r="B122" s="108">
        <v>357</v>
      </c>
      <c r="C122" s="109" t="s">
        <v>371</v>
      </c>
      <c r="D122" s="194" t="s">
        <v>488</v>
      </c>
      <c r="E122" s="109" t="s">
        <v>341</v>
      </c>
      <c r="F122" s="201" t="s">
        <v>92</v>
      </c>
      <c r="G122" s="112">
        <v>1378.6</v>
      </c>
      <c r="H122" s="112">
        <v>248.6</v>
      </c>
      <c r="I122" s="143" t="s">
        <v>79</v>
      </c>
      <c r="J122" s="112">
        <f>IF(I122="SI", G122-H122,G122)</f>
        <v>1130</v>
      </c>
      <c r="K122" s="195" t="s">
        <v>489</v>
      </c>
      <c r="L122" s="108">
        <v>2020</v>
      </c>
      <c r="M122" s="108">
        <v>3102</v>
      </c>
      <c r="N122" s="109" t="s">
        <v>371</v>
      </c>
      <c r="O122" s="111" t="s">
        <v>490</v>
      </c>
      <c r="P122" s="109" t="s">
        <v>491</v>
      </c>
      <c r="Q122" s="109" t="s">
        <v>84</v>
      </c>
      <c r="R122" s="108" t="s">
        <v>85</v>
      </c>
      <c r="S122" s="111" t="s">
        <v>86</v>
      </c>
      <c r="T122" s="108">
        <v>1010502</v>
      </c>
      <c r="U122" s="108">
        <v>460</v>
      </c>
      <c r="V122" s="108">
        <v>1155</v>
      </c>
      <c r="W122" s="108">
        <v>1</v>
      </c>
      <c r="X122" s="113">
        <v>2020</v>
      </c>
      <c r="Y122" s="113">
        <v>247</v>
      </c>
      <c r="Z122" s="113">
        <v>0</v>
      </c>
      <c r="AA122" s="114" t="s">
        <v>492</v>
      </c>
      <c r="AB122" s="108">
        <v>747</v>
      </c>
      <c r="AC122" s="109" t="s">
        <v>492</v>
      </c>
      <c r="AD122" s="196" t="s">
        <v>481</v>
      </c>
      <c r="AE122" s="196" t="s">
        <v>492</v>
      </c>
      <c r="AF122" s="197">
        <f>AE122-AD122</f>
        <v>-27</v>
      </c>
      <c r="AG122" s="198">
        <f>IF(AI122="SI", 0,J122)</f>
        <v>1130</v>
      </c>
      <c r="AH122" s="199">
        <f>AG122*AF122</f>
        <v>-30510</v>
      </c>
      <c r="AI122" s="200"/>
    </row>
    <row r="123" spans="1:35" ht="36">
      <c r="A123" s="108">
        <v>2020</v>
      </c>
      <c r="B123" s="108">
        <v>358</v>
      </c>
      <c r="C123" s="109" t="s">
        <v>371</v>
      </c>
      <c r="D123" s="194" t="s">
        <v>493</v>
      </c>
      <c r="E123" s="109" t="s">
        <v>438</v>
      </c>
      <c r="F123" s="201" t="s">
        <v>374</v>
      </c>
      <c r="G123" s="112">
        <v>46.45</v>
      </c>
      <c r="H123" s="112">
        <v>8.3800000000000008</v>
      </c>
      <c r="I123" s="143" t="s">
        <v>79</v>
      </c>
      <c r="J123" s="112">
        <f>IF(I123="SI", G123-H123,G123)</f>
        <v>38.07</v>
      </c>
      <c r="K123" s="195" t="s">
        <v>204</v>
      </c>
      <c r="L123" s="108">
        <v>2020</v>
      </c>
      <c r="M123" s="108">
        <v>3101</v>
      </c>
      <c r="N123" s="109" t="s">
        <v>371</v>
      </c>
      <c r="O123" s="111" t="s">
        <v>205</v>
      </c>
      <c r="P123" s="109" t="s">
        <v>206</v>
      </c>
      <c r="Q123" s="109" t="s">
        <v>206</v>
      </c>
      <c r="R123" s="108" t="s">
        <v>96</v>
      </c>
      <c r="S123" s="111" t="s">
        <v>97</v>
      </c>
      <c r="T123" s="108">
        <v>1040103</v>
      </c>
      <c r="U123" s="108">
        <v>1460</v>
      </c>
      <c r="V123" s="108">
        <v>1341</v>
      </c>
      <c r="W123" s="108">
        <v>1</v>
      </c>
      <c r="X123" s="113">
        <v>2020</v>
      </c>
      <c r="Y123" s="113">
        <v>36</v>
      </c>
      <c r="Z123" s="113">
        <v>0</v>
      </c>
      <c r="AA123" s="114" t="s">
        <v>492</v>
      </c>
      <c r="AB123" s="108">
        <v>745</v>
      </c>
      <c r="AC123" s="109" t="s">
        <v>492</v>
      </c>
      <c r="AD123" s="196" t="s">
        <v>494</v>
      </c>
      <c r="AE123" s="196" t="s">
        <v>492</v>
      </c>
      <c r="AF123" s="197">
        <f>AE123-AD123</f>
        <v>-28</v>
      </c>
      <c r="AG123" s="198">
        <f>IF(AI123="SI", 0,J123)</f>
        <v>38.07</v>
      </c>
      <c r="AH123" s="199">
        <f>AG123*AF123</f>
        <v>-1065.96</v>
      </c>
      <c r="AI123" s="200"/>
    </row>
    <row r="124" spans="1:35" ht="36">
      <c r="A124" s="108">
        <v>2020</v>
      </c>
      <c r="B124" s="108">
        <v>358</v>
      </c>
      <c r="C124" s="109" t="s">
        <v>371</v>
      </c>
      <c r="D124" s="194" t="s">
        <v>493</v>
      </c>
      <c r="E124" s="109" t="s">
        <v>438</v>
      </c>
      <c r="F124" s="201" t="s">
        <v>374</v>
      </c>
      <c r="G124" s="112">
        <v>74.069999999999993</v>
      </c>
      <c r="H124" s="112">
        <v>13.35</v>
      </c>
      <c r="I124" s="143" t="s">
        <v>79</v>
      </c>
      <c r="J124" s="112">
        <f>IF(I124="SI", G124-H124,G124)</f>
        <v>60.719999999999992</v>
      </c>
      <c r="K124" s="195" t="s">
        <v>208</v>
      </c>
      <c r="L124" s="108">
        <v>2020</v>
      </c>
      <c r="M124" s="108">
        <v>3101</v>
      </c>
      <c r="N124" s="109" t="s">
        <v>371</v>
      </c>
      <c r="O124" s="111" t="s">
        <v>205</v>
      </c>
      <c r="P124" s="109" t="s">
        <v>206</v>
      </c>
      <c r="Q124" s="109" t="s">
        <v>206</v>
      </c>
      <c r="R124" s="108" t="s">
        <v>96</v>
      </c>
      <c r="S124" s="111" t="s">
        <v>97</v>
      </c>
      <c r="T124" s="108">
        <v>1040203</v>
      </c>
      <c r="U124" s="108">
        <v>1570</v>
      </c>
      <c r="V124" s="108">
        <v>1366</v>
      </c>
      <c r="W124" s="108">
        <v>1</v>
      </c>
      <c r="X124" s="113">
        <v>2020</v>
      </c>
      <c r="Y124" s="113">
        <v>37</v>
      </c>
      <c r="Z124" s="113">
        <v>0</v>
      </c>
      <c r="AA124" s="114" t="s">
        <v>492</v>
      </c>
      <c r="AB124" s="108">
        <v>746</v>
      </c>
      <c r="AC124" s="109" t="s">
        <v>492</v>
      </c>
      <c r="AD124" s="196" t="s">
        <v>494</v>
      </c>
      <c r="AE124" s="196" t="s">
        <v>492</v>
      </c>
      <c r="AF124" s="197">
        <f>AE124-AD124</f>
        <v>-28</v>
      </c>
      <c r="AG124" s="198">
        <f>IF(AI124="SI", 0,J124)</f>
        <v>60.719999999999992</v>
      </c>
      <c r="AH124" s="199">
        <f>AG124*AF124</f>
        <v>-1700.1599999999999</v>
      </c>
      <c r="AI124" s="200"/>
    </row>
    <row r="125" spans="1:35" ht="108">
      <c r="A125" s="108">
        <v>2020</v>
      </c>
      <c r="B125" s="108">
        <v>359</v>
      </c>
      <c r="C125" s="109" t="s">
        <v>333</v>
      </c>
      <c r="D125" s="194" t="s">
        <v>495</v>
      </c>
      <c r="E125" s="109" t="s">
        <v>335</v>
      </c>
      <c r="F125" s="201" t="s">
        <v>365</v>
      </c>
      <c r="G125" s="112">
        <v>93.15</v>
      </c>
      <c r="H125" s="112">
        <v>16.8</v>
      </c>
      <c r="I125" s="143" t="s">
        <v>79</v>
      </c>
      <c r="J125" s="112">
        <f>IF(I125="SI", G125-H125,G125)</f>
        <v>76.350000000000009</v>
      </c>
      <c r="K125" s="195" t="s">
        <v>187</v>
      </c>
      <c r="L125" s="108">
        <v>2020</v>
      </c>
      <c r="M125" s="108">
        <v>3130</v>
      </c>
      <c r="N125" s="109" t="s">
        <v>333</v>
      </c>
      <c r="O125" s="111" t="s">
        <v>188</v>
      </c>
      <c r="P125" s="109" t="s">
        <v>189</v>
      </c>
      <c r="Q125" s="109" t="s">
        <v>190</v>
      </c>
      <c r="R125" s="108" t="s">
        <v>96</v>
      </c>
      <c r="S125" s="111" t="s">
        <v>97</v>
      </c>
      <c r="T125" s="108">
        <v>1030102</v>
      </c>
      <c r="U125" s="108">
        <v>1120</v>
      </c>
      <c r="V125" s="108">
        <v>1270</v>
      </c>
      <c r="W125" s="108">
        <v>1</v>
      </c>
      <c r="X125" s="113">
        <v>2020</v>
      </c>
      <c r="Y125" s="113">
        <v>1</v>
      </c>
      <c r="Z125" s="113">
        <v>0</v>
      </c>
      <c r="AA125" s="114" t="s">
        <v>492</v>
      </c>
      <c r="AB125" s="108">
        <v>748</v>
      </c>
      <c r="AC125" s="109" t="s">
        <v>492</v>
      </c>
      <c r="AD125" s="196" t="s">
        <v>496</v>
      </c>
      <c r="AE125" s="196" t="s">
        <v>492</v>
      </c>
      <c r="AF125" s="197">
        <f>AE125-AD125</f>
        <v>-29</v>
      </c>
      <c r="AG125" s="198">
        <f>IF(AI125="SI", 0,J125)</f>
        <v>76.350000000000009</v>
      </c>
      <c r="AH125" s="199">
        <f>AG125*AF125</f>
        <v>-2214.15</v>
      </c>
      <c r="AI125" s="200"/>
    </row>
    <row r="126" spans="1:35" ht="36">
      <c r="A126" s="108">
        <v>2020</v>
      </c>
      <c r="B126" s="108">
        <v>360</v>
      </c>
      <c r="C126" s="109" t="s">
        <v>497</v>
      </c>
      <c r="D126" s="194" t="s">
        <v>498</v>
      </c>
      <c r="E126" s="109" t="s">
        <v>499</v>
      </c>
      <c r="F126" s="201" t="s">
        <v>500</v>
      </c>
      <c r="G126" s="112">
        <v>407.11</v>
      </c>
      <c r="H126" s="112">
        <v>73.41</v>
      </c>
      <c r="I126" s="143" t="s">
        <v>79</v>
      </c>
      <c r="J126" s="112">
        <f>IF(I126="SI", G126-H126,G126)</f>
        <v>333.70000000000005</v>
      </c>
      <c r="K126" s="195" t="s">
        <v>501</v>
      </c>
      <c r="L126" s="108">
        <v>2020</v>
      </c>
      <c r="M126" s="108">
        <v>3191</v>
      </c>
      <c r="N126" s="109" t="s">
        <v>499</v>
      </c>
      <c r="O126" s="111" t="s">
        <v>502</v>
      </c>
      <c r="P126" s="109" t="s">
        <v>503</v>
      </c>
      <c r="Q126" s="109" t="s">
        <v>503</v>
      </c>
      <c r="R126" s="108" t="s">
        <v>96</v>
      </c>
      <c r="S126" s="111" t="s">
        <v>97</v>
      </c>
      <c r="T126" s="108">
        <v>1030102</v>
      </c>
      <c r="U126" s="108">
        <v>1120</v>
      </c>
      <c r="V126" s="108">
        <v>1269</v>
      </c>
      <c r="W126" s="108">
        <v>1</v>
      </c>
      <c r="X126" s="113">
        <v>2020</v>
      </c>
      <c r="Y126" s="113">
        <v>258</v>
      </c>
      <c r="Z126" s="113">
        <v>0</v>
      </c>
      <c r="AA126" s="114" t="s">
        <v>404</v>
      </c>
      <c r="AB126" s="108">
        <v>752</v>
      </c>
      <c r="AC126" s="109" t="s">
        <v>404</v>
      </c>
      <c r="AD126" s="196" t="s">
        <v>504</v>
      </c>
      <c r="AE126" s="196" t="s">
        <v>404</v>
      </c>
      <c r="AF126" s="197">
        <f>AE126-AD126</f>
        <v>-26</v>
      </c>
      <c r="AG126" s="198">
        <f>IF(AI126="SI", 0,J126)</f>
        <v>333.70000000000005</v>
      </c>
      <c r="AH126" s="199">
        <f>AG126*AF126</f>
        <v>-8676.2000000000007</v>
      </c>
      <c r="AI126" s="200"/>
    </row>
    <row r="127" spans="1:35" ht="36">
      <c r="A127" s="108">
        <v>2020</v>
      </c>
      <c r="B127" s="108">
        <v>361</v>
      </c>
      <c r="C127" s="109" t="s">
        <v>497</v>
      </c>
      <c r="D127" s="194" t="s">
        <v>505</v>
      </c>
      <c r="E127" s="109" t="s">
        <v>499</v>
      </c>
      <c r="F127" s="201" t="s">
        <v>500</v>
      </c>
      <c r="G127" s="112">
        <v>439.2</v>
      </c>
      <c r="H127" s="112">
        <v>79.2</v>
      </c>
      <c r="I127" s="143" t="s">
        <v>79</v>
      </c>
      <c r="J127" s="112">
        <f>IF(I127="SI", G127-H127,G127)</f>
        <v>360</v>
      </c>
      <c r="K127" s="195" t="s">
        <v>506</v>
      </c>
      <c r="L127" s="108">
        <v>2020</v>
      </c>
      <c r="M127" s="108">
        <v>3190</v>
      </c>
      <c r="N127" s="109" t="s">
        <v>499</v>
      </c>
      <c r="O127" s="111" t="s">
        <v>502</v>
      </c>
      <c r="P127" s="109" t="s">
        <v>503</v>
      </c>
      <c r="Q127" s="109" t="s">
        <v>503</v>
      </c>
      <c r="R127" s="108" t="s">
        <v>96</v>
      </c>
      <c r="S127" s="111" t="s">
        <v>97</v>
      </c>
      <c r="T127" s="108">
        <v>1030102</v>
      </c>
      <c r="U127" s="108">
        <v>1120</v>
      </c>
      <c r="V127" s="108">
        <v>1269</v>
      </c>
      <c r="W127" s="108">
        <v>1</v>
      </c>
      <c r="X127" s="113">
        <v>2020</v>
      </c>
      <c r="Y127" s="113">
        <v>265</v>
      </c>
      <c r="Z127" s="113">
        <v>0</v>
      </c>
      <c r="AA127" s="114" t="s">
        <v>404</v>
      </c>
      <c r="AB127" s="108">
        <v>753</v>
      </c>
      <c r="AC127" s="109" t="s">
        <v>404</v>
      </c>
      <c r="AD127" s="196" t="s">
        <v>504</v>
      </c>
      <c r="AE127" s="196" t="s">
        <v>404</v>
      </c>
      <c r="AF127" s="197">
        <f>AE127-AD127</f>
        <v>-26</v>
      </c>
      <c r="AG127" s="198">
        <f>IF(AI127="SI", 0,J127)</f>
        <v>360</v>
      </c>
      <c r="AH127" s="199">
        <f>AG127*AF127</f>
        <v>-9360</v>
      </c>
      <c r="AI127" s="200"/>
    </row>
    <row r="128" spans="1:35">
      <c r="A128" s="108">
        <v>2020</v>
      </c>
      <c r="B128" s="108">
        <v>362</v>
      </c>
      <c r="C128" s="109" t="s">
        <v>497</v>
      </c>
      <c r="D128" s="194" t="s">
        <v>507</v>
      </c>
      <c r="E128" s="109" t="s">
        <v>335</v>
      </c>
      <c r="F128" s="201" t="s">
        <v>92</v>
      </c>
      <c r="G128" s="112">
        <v>134.19999999999999</v>
      </c>
      <c r="H128" s="112">
        <v>24.2</v>
      </c>
      <c r="I128" s="143" t="s">
        <v>79</v>
      </c>
      <c r="J128" s="112">
        <f>IF(I128="SI", G128-H128,G128)</f>
        <v>109.99999999999999</v>
      </c>
      <c r="K128" s="195" t="s">
        <v>508</v>
      </c>
      <c r="L128" s="108">
        <v>2020</v>
      </c>
      <c r="M128" s="108">
        <v>3185</v>
      </c>
      <c r="N128" s="109" t="s">
        <v>499</v>
      </c>
      <c r="O128" s="111" t="s">
        <v>257</v>
      </c>
      <c r="P128" s="109" t="s">
        <v>258</v>
      </c>
      <c r="Q128" s="109" t="s">
        <v>258</v>
      </c>
      <c r="R128" s="108" t="s">
        <v>433</v>
      </c>
      <c r="S128" s="111" t="s">
        <v>433</v>
      </c>
      <c r="T128" s="108">
        <v>1010203</v>
      </c>
      <c r="U128" s="108">
        <v>140</v>
      </c>
      <c r="V128" s="108">
        <v>1043</v>
      </c>
      <c r="W128" s="108">
        <v>6</v>
      </c>
      <c r="X128" s="113">
        <v>2020</v>
      </c>
      <c r="Y128" s="113">
        <v>268</v>
      </c>
      <c r="Z128" s="113">
        <v>0</v>
      </c>
      <c r="AA128" s="114" t="s">
        <v>404</v>
      </c>
      <c r="AB128" s="108">
        <v>756</v>
      </c>
      <c r="AC128" s="109" t="s">
        <v>404</v>
      </c>
      <c r="AD128" s="196" t="s">
        <v>504</v>
      </c>
      <c r="AE128" s="196" t="s">
        <v>404</v>
      </c>
      <c r="AF128" s="197">
        <f>AE128-AD128</f>
        <v>-26</v>
      </c>
      <c r="AG128" s="198">
        <f>IF(AI128="SI", 0,J128)</f>
        <v>109.99999999999999</v>
      </c>
      <c r="AH128" s="199">
        <f>AG128*AF128</f>
        <v>-2859.9999999999995</v>
      </c>
      <c r="AI128" s="200"/>
    </row>
    <row r="129" spans="1:35" ht="156">
      <c r="A129" s="108">
        <v>2020</v>
      </c>
      <c r="B129" s="108">
        <v>363</v>
      </c>
      <c r="C129" s="109" t="s">
        <v>388</v>
      </c>
      <c r="D129" s="194" t="s">
        <v>509</v>
      </c>
      <c r="E129" s="109" t="s">
        <v>333</v>
      </c>
      <c r="F129" s="201" t="s">
        <v>510</v>
      </c>
      <c r="G129" s="112">
        <v>732</v>
      </c>
      <c r="H129" s="112">
        <v>132</v>
      </c>
      <c r="I129" s="143" t="s">
        <v>79</v>
      </c>
      <c r="J129" s="112">
        <f>IF(I129="SI", G129-H129,G129)</f>
        <v>600</v>
      </c>
      <c r="K129" s="195" t="s">
        <v>511</v>
      </c>
      <c r="L129" s="108">
        <v>2020</v>
      </c>
      <c r="M129" s="108">
        <v>3140</v>
      </c>
      <c r="N129" s="109" t="s">
        <v>492</v>
      </c>
      <c r="O129" s="111" t="s">
        <v>512</v>
      </c>
      <c r="P129" s="109" t="s">
        <v>513</v>
      </c>
      <c r="Q129" s="109" t="s">
        <v>84</v>
      </c>
      <c r="R129" s="108" t="s">
        <v>85</v>
      </c>
      <c r="S129" s="111" t="s">
        <v>86</v>
      </c>
      <c r="T129" s="108">
        <v>2060201</v>
      </c>
      <c r="U129" s="108">
        <v>7830</v>
      </c>
      <c r="V129" s="108">
        <v>3407</v>
      </c>
      <c r="W129" s="108">
        <v>1</v>
      </c>
      <c r="X129" s="113">
        <v>2020</v>
      </c>
      <c r="Y129" s="113">
        <v>164</v>
      </c>
      <c r="Z129" s="113">
        <v>0</v>
      </c>
      <c r="AA129" s="114" t="s">
        <v>404</v>
      </c>
      <c r="AB129" s="108">
        <v>754</v>
      </c>
      <c r="AC129" s="109" t="s">
        <v>404</v>
      </c>
      <c r="AD129" s="196" t="s">
        <v>496</v>
      </c>
      <c r="AE129" s="196" t="s">
        <v>404</v>
      </c>
      <c r="AF129" s="197">
        <f>AE129-AD129</f>
        <v>-22</v>
      </c>
      <c r="AG129" s="198">
        <f>IF(AI129="SI", 0,J129)</f>
        <v>600</v>
      </c>
      <c r="AH129" s="199">
        <f>AG129*AF129</f>
        <v>-13200</v>
      </c>
      <c r="AI129" s="200"/>
    </row>
    <row r="130" spans="1:35" ht="72">
      <c r="A130" s="108">
        <v>2020</v>
      </c>
      <c r="B130" s="108">
        <v>364</v>
      </c>
      <c r="C130" s="109" t="s">
        <v>388</v>
      </c>
      <c r="D130" s="194" t="s">
        <v>514</v>
      </c>
      <c r="E130" s="109" t="s">
        <v>371</v>
      </c>
      <c r="F130" s="201" t="s">
        <v>515</v>
      </c>
      <c r="G130" s="112">
        <v>2537.6</v>
      </c>
      <c r="H130" s="112">
        <v>457.6</v>
      </c>
      <c r="I130" s="143" t="s">
        <v>79</v>
      </c>
      <c r="J130" s="112">
        <f>IF(I130="SI", G130-H130,G130)</f>
        <v>2080</v>
      </c>
      <c r="K130" s="195" t="s">
        <v>516</v>
      </c>
      <c r="L130" s="108">
        <v>2020</v>
      </c>
      <c r="M130" s="108">
        <v>3127</v>
      </c>
      <c r="N130" s="109" t="s">
        <v>371</v>
      </c>
      <c r="O130" s="111" t="s">
        <v>517</v>
      </c>
      <c r="P130" s="109" t="s">
        <v>518</v>
      </c>
      <c r="Q130" s="109" t="s">
        <v>84</v>
      </c>
      <c r="R130" s="108" t="s">
        <v>85</v>
      </c>
      <c r="S130" s="111" t="s">
        <v>86</v>
      </c>
      <c r="T130" s="108">
        <v>2010606</v>
      </c>
      <c r="U130" s="108">
        <v>6280</v>
      </c>
      <c r="V130" s="108">
        <v>3056</v>
      </c>
      <c r="W130" s="108">
        <v>1</v>
      </c>
      <c r="X130" s="113">
        <v>2020</v>
      </c>
      <c r="Y130" s="113">
        <v>117</v>
      </c>
      <c r="Z130" s="113">
        <v>0</v>
      </c>
      <c r="AA130" s="114" t="s">
        <v>414</v>
      </c>
      <c r="AB130" s="108">
        <v>768</v>
      </c>
      <c r="AC130" s="109" t="s">
        <v>414</v>
      </c>
      <c r="AD130" s="196" t="s">
        <v>494</v>
      </c>
      <c r="AE130" s="196" t="s">
        <v>456</v>
      </c>
      <c r="AF130" s="197">
        <f>AE130-AD130</f>
        <v>-7</v>
      </c>
      <c r="AG130" s="198">
        <f>IF(AI130="SI", 0,J130)</f>
        <v>2080</v>
      </c>
      <c r="AH130" s="199">
        <f>AG130*AF130</f>
        <v>-14560</v>
      </c>
      <c r="AI130" s="200"/>
    </row>
    <row r="131" spans="1:35" ht="72">
      <c r="A131" s="108">
        <v>2020</v>
      </c>
      <c r="B131" s="108">
        <v>365</v>
      </c>
      <c r="C131" s="109" t="s">
        <v>388</v>
      </c>
      <c r="D131" s="194" t="s">
        <v>519</v>
      </c>
      <c r="E131" s="109" t="s">
        <v>371</v>
      </c>
      <c r="F131" s="201" t="s">
        <v>520</v>
      </c>
      <c r="G131" s="112">
        <v>1649.44</v>
      </c>
      <c r="H131" s="112">
        <v>297.44</v>
      </c>
      <c r="I131" s="143" t="s">
        <v>79</v>
      </c>
      <c r="J131" s="112">
        <f>IF(I131="SI", G131-H131,G131)</f>
        <v>1352</v>
      </c>
      <c r="K131" s="195" t="s">
        <v>521</v>
      </c>
      <c r="L131" s="108">
        <v>2020</v>
      </c>
      <c r="M131" s="108">
        <v>3121</v>
      </c>
      <c r="N131" s="109" t="s">
        <v>371</v>
      </c>
      <c r="O131" s="111" t="s">
        <v>517</v>
      </c>
      <c r="P131" s="109" t="s">
        <v>518</v>
      </c>
      <c r="Q131" s="109" t="s">
        <v>84</v>
      </c>
      <c r="R131" s="108" t="s">
        <v>85</v>
      </c>
      <c r="S131" s="111" t="s">
        <v>86</v>
      </c>
      <c r="T131" s="108">
        <v>1010603</v>
      </c>
      <c r="U131" s="108">
        <v>580</v>
      </c>
      <c r="V131" s="108">
        <v>1087</v>
      </c>
      <c r="W131" s="108">
        <v>1</v>
      </c>
      <c r="X131" s="113">
        <v>2019</v>
      </c>
      <c r="Y131" s="113">
        <v>279</v>
      </c>
      <c r="Z131" s="113">
        <v>0</v>
      </c>
      <c r="AA131" s="114" t="s">
        <v>414</v>
      </c>
      <c r="AB131" s="108">
        <v>767</v>
      </c>
      <c r="AC131" s="109" t="s">
        <v>414</v>
      </c>
      <c r="AD131" s="196" t="s">
        <v>494</v>
      </c>
      <c r="AE131" s="196" t="s">
        <v>456</v>
      </c>
      <c r="AF131" s="197">
        <f>AE131-AD131</f>
        <v>-7</v>
      </c>
      <c r="AG131" s="198">
        <f>IF(AI131="SI", 0,J131)</f>
        <v>1352</v>
      </c>
      <c r="AH131" s="199">
        <f>AG131*AF131</f>
        <v>-9464</v>
      </c>
      <c r="AI131" s="200"/>
    </row>
    <row r="132" spans="1:35">
      <c r="A132" s="108">
        <v>2020</v>
      </c>
      <c r="B132" s="108">
        <v>366</v>
      </c>
      <c r="C132" s="109" t="s">
        <v>404</v>
      </c>
      <c r="D132" s="194" t="s">
        <v>522</v>
      </c>
      <c r="E132" s="109" t="s">
        <v>335</v>
      </c>
      <c r="F132" s="201" t="s">
        <v>92</v>
      </c>
      <c r="G132" s="112">
        <v>2359.52</v>
      </c>
      <c r="H132" s="112">
        <v>214.5</v>
      </c>
      <c r="I132" s="143" t="s">
        <v>79</v>
      </c>
      <c r="J132" s="112">
        <f>IF(I132="SI", G132-H132,G132)</f>
        <v>2145.02</v>
      </c>
      <c r="K132" s="195" t="s">
        <v>84</v>
      </c>
      <c r="L132" s="108">
        <v>2020</v>
      </c>
      <c r="M132" s="108">
        <v>3250</v>
      </c>
      <c r="N132" s="109" t="s">
        <v>523</v>
      </c>
      <c r="O132" s="111" t="s">
        <v>238</v>
      </c>
      <c r="P132" s="109" t="s">
        <v>239</v>
      </c>
      <c r="Q132" s="109" t="s">
        <v>239</v>
      </c>
      <c r="R132" s="108" t="s">
        <v>96</v>
      </c>
      <c r="S132" s="111" t="s">
        <v>97</v>
      </c>
      <c r="T132" s="108">
        <v>1090503</v>
      </c>
      <c r="U132" s="108">
        <v>3550</v>
      </c>
      <c r="V132" s="108">
        <v>1736</v>
      </c>
      <c r="W132" s="108">
        <v>1</v>
      </c>
      <c r="X132" s="113">
        <v>2020</v>
      </c>
      <c r="Y132" s="113">
        <v>95</v>
      </c>
      <c r="Z132" s="113">
        <v>0</v>
      </c>
      <c r="AA132" s="114" t="s">
        <v>404</v>
      </c>
      <c r="AB132" s="108">
        <v>755</v>
      </c>
      <c r="AC132" s="109" t="s">
        <v>404</v>
      </c>
      <c r="AD132" s="196" t="s">
        <v>524</v>
      </c>
      <c r="AE132" s="196" t="s">
        <v>404</v>
      </c>
      <c r="AF132" s="197">
        <f>AE132-AD132</f>
        <v>-29</v>
      </c>
      <c r="AG132" s="198">
        <f>IF(AI132="SI", 0,J132)</f>
        <v>2145.02</v>
      </c>
      <c r="AH132" s="199">
        <f>AG132*AF132</f>
        <v>-62205.58</v>
      </c>
      <c r="AI132" s="200"/>
    </row>
    <row r="133" spans="1:35" ht="228">
      <c r="A133" s="108">
        <v>2020</v>
      </c>
      <c r="B133" s="108">
        <v>367</v>
      </c>
      <c r="C133" s="109" t="s">
        <v>525</v>
      </c>
      <c r="D133" s="194" t="s">
        <v>526</v>
      </c>
      <c r="E133" s="109" t="s">
        <v>523</v>
      </c>
      <c r="F133" s="201" t="s">
        <v>527</v>
      </c>
      <c r="G133" s="112">
        <v>34.17</v>
      </c>
      <c r="H133" s="112">
        <v>6.16</v>
      </c>
      <c r="I133" s="143" t="s">
        <v>79</v>
      </c>
      <c r="J133" s="112">
        <f>IF(I133="SI", G133-H133,G133)</f>
        <v>28.01</v>
      </c>
      <c r="K133" s="195" t="s">
        <v>528</v>
      </c>
      <c r="L133" s="108">
        <v>2020</v>
      </c>
      <c r="M133" s="108">
        <v>3259</v>
      </c>
      <c r="N133" s="109" t="s">
        <v>404</v>
      </c>
      <c r="O133" s="111" t="s">
        <v>529</v>
      </c>
      <c r="P133" s="109" t="s">
        <v>530</v>
      </c>
      <c r="Q133" s="109" t="s">
        <v>84</v>
      </c>
      <c r="R133" s="108" t="s">
        <v>96</v>
      </c>
      <c r="S133" s="111" t="s">
        <v>97</v>
      </c>
      <c r="T133" s="108">
        <v>1040203</v>
      </c>
      <c r="U133" s="108">
        <v>1570</v>
      </c>
      <c r="V133" s="108">
        <v>1366</v>
      </c>
      <c r="W133" s="108">
        <v>2</v>
      </c>
      <c r="X133" s="113">
        <v>2020</v>
      </c>
      <c r="Y133" s="113">
        <v>299</v>
      </c>
      <c r="Z133" s="113">
        <v>0</v>
      </c>
      <c r="AA133" s="114" t="s">
        <v>531</v>
      </c>
      <c r="AB133" s="108">
        <v>802</v>
      </c>
      <c r="AC133" s="109" t="s">
        <v>531</v>
      </c>
      <c r="AD133" s="196" t="s">
        <v>532</v>
      </c>
      <c r="AE133" s="196" t="s">
        <v>531</v>
      </c>
      <c r="AF133" s="197">
        <f>AE133-AD133</f>
        <v>-20</v>
      </c>
      <c r="AG133" s="198">
        <f>IF(AI133="SI", 0,J133)</f>
        <v>28.01</v>
      </c>
      <c r="AH133" s="199">
        <f>AG133*AF133</f>
        <v>-560.20000000000005</v>
      </c>
      <c r="AI133" s="200"/>
    </row>
    <row r="134" spans="1:35" ht="228">
      <c r="A134" s="108">
        <v>2020</v>
      </c>
      <c r="B134" s="108">
        <v>367</v>
      </c>
      <c r="C134" s="109" t="s">
        <v>525</v>
      </c>
      <c r="D134" s="194" t="s">
        <v>526</v>
      </c>
      <c r="E134" s="109" t="s">
        <v>523</v>
      </c>
      <c r="F134" s="201" t="s">
        <v>527</v>
      </c>
      <c r="G134" s="112">
        <v>34.17</v>
      </c>
      <c r="H134" s="112">
        <v>6.16</v>
      </c>
      <c r="I134" s="143" t="s">
        <v>79</v>
      </c>
      <c r="J134" s="112">
        <f>IF(I134="SI", G134-H134,G134)</f>
        <v>28.01</v>
      </c>
      <c r="K134" s="195" t="s">
        <v>528</v>
      </c>
      <c r="L134" s="108">
        <v>2020</v>
      </c>
      <c r="M134" s="108">
        <v>3259</v>
      </c>
      <c r="N134" s="109" t="s">
        <v>404</v>
      </c>
      <c r="O134" s="111" t="s">
        <v>529</v>
      </c>
      <c r="P134" s="109" t="s">
        <v>530</v>
      </c>
      <c r="Q134" s="109" t="s">
        <v>84</v>
      </c>
      <c r="R134" s="108" t="s">
        <v>96</v>
      </c>
      <c r="S134" s="111" t="s">
        <v>97</v>
      </c>
      <c r="T134" s="108">
        <v>1040103</v>
      </c>
      <c r="U134" s="108">
        <v>1460</v>
      </c>
      <c r="V134" s="108">
        <v>1341</v>
      </c>
      <c r="W134" s="108">
        <v>2</v>
      </c>
      <c r="X134" s="113">
        <v>2020</v>
      </c>
      <c r="Y134" s="113">
        <v>298</v>
      </c>
      <c r="Z134" s="113">
        <v>0</v>
      </c>
      <c r="AA134" s="114" t="s">
        <v>531</v>
      </c>
      <c r="AB134" s="108">
        <v>801</v>
      </c>
      <c r="AC134" s="109" t="s">
        <v>531</v>
      </c>
      <c r="AD134" s="196" t="s">
        <v>532</v>
      </c>
      <c r="AE134" s="196" t="s">
        <v>533</v>
      </c>
      <c r="AF134" s="197">
        <f>AE134-AD134</f>
        <v>-19</v>
      </c>
      <c r="AG134" s="198">
        <f>IF(AI134="SI", 0,J134)</f>
        <v>28.01</v>
      </c>
      <c r="AH134" s="199">
        <f>AG134*AF134</f>
        <v>-532.19000000000005</v>
      </c>
      <c r="AI134" s="200"/>
    </row>
    <row r="135" spans="1:35" ht="84">
      <c r="A135" s="108">
        <v>2020</v>
      </c>
      <c r="B135" s="108">
        <v>368</v>
      </c>
      <c r="C135" s="109" t="s">
        <v>525</v>
      </c>
      <c r="D135" s="194" t="s">
        <v>534</v>
      </c>
      <c r="E135" s="109" t="s">
        <v>371</v>
      </c>
      <c r="F135" s="201" t="s">
        <v>535</v>
      </c>
      <c r="G135" s="112">
        <v>3214.7</v>
      </c>
      <c r="H135" s="112">
        <v>579.70000000000005</v>
      </c>
      <c r="I135" s="143" t="s">
        <v>79</v>
      </c>
      <c r="J135" s="112">
        <f>IF(I135="SI", G135-H135,G135)</f>
        <v>2635</v>
      </c>
      <c r="K135" s="195" t="s">
        <v>536</v>
      </c>
      <c r="L135" s="108">
        <v>2020</v>
      </c>
      <c r="M135" s="108">
        <v>3269</v>
      </c>
      <c r="N135" s="109" t="s">
        <v>525</v>
      </c>
      <c r="O135" s="111" t="s">
        <v>537</v>
      </c>
      <c r="P135" s="109" t="s">
        <v>538</v>
      </c>
      <c r="Q135" s="109" t="s">
        <v>538</v>
      </c>
      <c r="R135" s="108" t="s">
        <v>96</v>
      </c>
      <c r="S135" s="111" t="s">
        <v>97</v>
      </c>
      <c r="T135" s="108">
        <v>1010403</v>
      </c>
      <c r="U135" s="108">
        <v>360</v>
      </c>
      <c r="V135" s="108">
        <v>1061</v>
      </c>
      <c r="W135" s="108">
        <v>1</v>
      </c>
      <c r="X135" s="113">
        <v>2020</v>
      </c>
      <c r="Y135" s="113">
        <v>89</v>
      </c>
      <c r="Z135" s="113">
        <v>0</v>
      </c>
      <c r="AA135" s="114" t="s">
        <v>531</v>
      </c>
      <c r="AB135" s="108">
        <v>798</v>
      </c>
      <c r="AC135" s="109" t="s">
        <v>531</v>
      </c>
      <c r="AD135" s="196" t="s">
        <v>532</v>
      </c>
      <c r="AE135" s="196" t="s">
        <v>531</v>
      </c>
      <c r="AF135" s="197">
        <f>AE135-AD135</f>
        <v>-20</v>
      </c>
      <c r="AG135" s="198">
        <f>IF(AI135="SI", 0,J135)</f>
        <v>2635</v>
      </c>
      <c r="AH135" s="199">
        <f>AG135*AF135</f>
        <v>-52700</v>
      </c>
      <c r="AI135" s="200"/>
    </row>
    <row r="136" spans="1:35">
      <c r="A136" s="108">
        <v>2020</v>
      </c>
      <c r="B136" s="108">
        <v>369</v>
      </c>
      <c r="C136" s="109" t="s">
        <v>525</v>
      </c>
      <c r="D136" s="194" t="s">
        <v>539</v>
      </c>
      <c r="E136" s="109" t="s">
        <v>525</v>
      </c>
      <c r="F136" s="201" t="s">
        <v>92</v>
      </c>
      <c r="G136" s="112">
        <v>5636.03</v>
      </c>
      <c r="H136" s="112">
        <v>512.37</v>
      </c>
      <c r="I136" s="143" t="s">
        <v>79</v>
      </c>
      <c r="J136" s="112">
        <f>IF(I136="SI", G136-H136,G136)</f>
        <v>5123.66</v>
      </c>
      <c r="K136" s="195" t="s">
        <v>84</v>
      </c>
      <c r="L136" s="108">
        <v>2020</v>
      </c>
      <c r="M136" s="108">
        <v>3285</v>
      </c>
      <c r="N136" s="109" t="s">
        <v>525</v>
      </c>
      <c r="O136" s="111" t="s">
        <v>238</v>
      </c>
      <c r="P136" s="109" t="s">
        <v>239</v>
      </c>
      <c r="Q136" s="109" t="s">
        <v>239</v>
      </c>
      <c r="R136" s="108" t="s">
        <v>96</v>
      </c>
      <c r="S136" s="111" t="s">
        <v>97</v>
      </c>
      <c r="T136" s="108">
        <v>1090503</v>
      </c>
      <c r="U136" s="108">
        <v>3550</v>
      </c>
      <c r="V136" s="108">
        <v>1736</v>
      </c>
      <c r="W136" s="108">
        <v>1</v>
      </c>
      <c r="X136" s="113">
        <v>2020</v>
      </c>
      <c r="Y136" s="113">
        <v>95</v>
      </c>
      <c r="Z136" s="113">
        <v>0</v>
      </c>
      <c r="AA136" s="114" t="s">
        <v>531</v>
      </c>
      <c r="AB136" s="108">
        <v>805</v>
      </c>
      <c r="AC136" s="109" t="s">
        <v>531</v>
      </c>
      <c r="AD136" s="196" t="s">
        <v>540</v>
      </c>
      <c r="AE136" s="196" t="s">
        <v>531</v>
      </c>
      <c r="AF136" s="197">
        <f>AE136-AD136</f>
        <v>-23</v>
      </c>
      <c r="AG136" s="198">
        <f>IF(AI136="SI", 0,J136)</f>
        <v>5123.66</v>
      </c>
      <c r="AH136" s="199">
        <f>AG136*AF136</f>
        <v>-117844.18</v>
      </c>
      <c r="AI136" s="200"/>
    </row>
    <row r="137" spans="1:35" ht="144">
      <c r="A137" s="108">
        <v>2020</v>
      </c>
      <c r="B137" s="108">
        <v>370</v>
      </c>
      <c r="C137" s="109" t="s">
        <v>541</v>
      </c>
      <c r="D137" s="194" t="s">
        <v>542</v>
      </c>
      <c r="E137" s="109" t="s">
        <v>525</v>
      </c>
      <c r="F137" s="201" t="s">
        <v>543</v>
      </c>
      <c r="G137" s="112">
        <v>366</v>
      </c>
      <c r="H137" s="112">
        <v>66</v>
      </c>
      <c r="I137" s="143" t="s">
        <v>79</v>
      </c>
      <c r="J137" s="112">
        <f>IF(I137="SI", G137-H137,G137)</f>
        <v>300</v>
      </c>
      <c r="K137" s="195" t="s">
        <v>544</v>
      </c>
      <c r="L137" s="108">
        <v>2020</v>
      </c>
      <c r="M137" s="108">
        <v>3301</v>
      </c>
      <c r="N137" s="109" t="s">
        <v>541</v>
      </c>
      <c r="O137" s="111" t="s">
        <v>512</v>
      </c>
      <c r="P137" s="109" t="s">
        <v>513</v>
      </c>
      <c r="Q137" s="109" t="s">
        <v>84</v>
      </c>
      <c r="R137" s="108" t="s">
        <v>85</v>
      </c>
      <c r="S137" s="111" t="s">
        <v>86</v>
      </c>
      <c r="T137" s="108">
        <v>2010501</v>
      </c>
      <c r="U137" s="108">
        <v>6130</v>
      </c>
      <c r="V137" s="108">
        <v>3052</v>
      </c>
      <c r="W137" s="108">
        <v>1</v>
      </c>
      <c r="X137" s="113">
        <v>2020</v>
      </c>
      <c r="Y137" s="113">
        <v>305</v>
      </c>
      <c r="Z137" s="113">
        <v>0</v>
      </c>
      <c r="AA137" s="114" t="s">
        <v>531</v>
      </c>
      <c r="AB137" s="108">
        <v>799</v>
      </c>
      <c r="AC137" s="109" t="s">
        <v>531</v>
      </c>
      <c r="AD137" s="196" t="s">
        <v>545</v>
      </c>
      <c r="AE137" s="196" t="s">
        <v>531</v>
      </c>
      <c r="AF137" s="197">
        <f>AE137-AD137</f>
        <v>-24</v>
      </c>
      <c r="AG137" s="198">
        <f>IF(AI137="SI", 0,J137)</f>
        <v>300</v>
      </c>
      <c r="AH137" s="199">
        <f>AG137*AF137</f>
        <v>-7200</v>
      </c>
      <c r="AI137" s="200"/>
    </row>
    <row r="138" spans="1:35" ht="132">
      <c r="A138" s="108">
        <v>2020</v>
      </c>
      <c r="B138" s="108">
        <v>371</v>
      </c>
      <c r="C138" s="109" t="s">
        <v>425</v>
      </c>
      <c r="D138" s="194" t="s">
        <v>546</v>
      </c>
      <c r="E138" s="109" t="s">
        <v>547</v>
      </c>
      <c r="F138" s="201" t="s">
        <v>548</v>
      </c>
      <c r="G138" s="112">
        <v>65.900000000000006</v>
      </c>
      <c r="H138" s="112">
        <v>11.88</v>
      </c>
      <c r="I138" s="143" t="s">
        <v>79</v>
      </c>
      <c r="J138" s="112">
        <f>IF(I138="SI", G138-H138,G138)</f>
        <v>54.02</v>
      </c>
      <c r="K138" s="195" t="s">
        <v>549</v>
      </c>
      <c r="L138" s="108">
        <v>2020</v>
      </c>
      <c r="M138" s="108">
        <v>3352</v>
      </c>
      <c r="N138" s="109" t="s">
        <v>425</v>
      </c>
      <c r="O138" s="111" t="s">
        <v>385</v>
      </c>
      <c r="P138" s="109" t="s">
        <v>386</v>
      </c>
      <c r="Q138" s="109" t="s">
        <v>387</v>
      </c>
      <c r="R138" s="108" t="s">
        <v>433</v>
      </c>
      <c r="S138" s="111" t="s">
        <v>433</v>
      </c>
      <c r="T138" s="108">
        <v>1010203</v>
      </c>
      <c r="U138" s="108">
        <v>140</v>
      </c>
      <c r="V138" s="108">
        <v>1043</v>
      </c>
      <c r="W138" s="108">
        <v>6</v>
      </c>
      <c r="X138" s="113">
        <v>2020</v>
      </c>
      <c r="Y138" s="113">
        <v>311</v>
      </c>
      <c r="Z138" s="113">
        <v>0</v>
      </c>
      <c r="AA138" s="114" t="s">
        <v>531</v>
      </c>
      <c r="AB138" s="108">
        <v>797</v>
      </c>
      <c r="AC138" s="109" t="s">
        <v>531</v>
      </c>
      <c r="AD138" s="196" t="s">
        <v>550</v>
      </c>
      <c r="AE138" s="196" t="s">
        <v>533</v>
      </c>
      <c r="AF138" s="197">
        <f>AE138-AD138</f>
        <v>-25</v>
      </c>
      <c r="AG138" s="198">
        <f>IF(AI138="SI", 0,J138)</f>
        <v>54.02</v>
      </c>
      <c r="AH138" s="199">
        <f>AG138*AF138</f>
        <v>-1350.5</v>
      </c>
      <c r="AI138" s="200"/>
    </row>
    <row r="139" spans="1:35" ht="60">
      <c r="A139" s="108">
        <v>2020</v>
      </c>
      <c r="B139" s="108">
        <v>372</v>
      </c>
      <c r="C139" s="109" t="s">
        <v>425</v>
      </c>
      <c r="D139" s="194" t="s">
        <v>551</v>
      </c>
      <c r="E139" s="109" t="s">
        <v>541</v>
      </c>
      <c r="F139" s="201" t="s">
        <v>552</v>
      </c>
      <c r="G139" s="112">
        <v>97.6</v>
      </c>
      <c r="H139" s="112">
        <v>17.600000000000001</v>
      </c>
      <c r="I139" s="143" t="s">
        <v>79</v>
      </c>
      <c r="J139" s="112">
        <f>IF(I139="SI", G139-H139,G139)</f>
        <v>80</v>
      </c>
      <c r="K139" s="195" t="s">
        <v>553</v>
      </c>
      <c r="L139" s="108">
        <v>2020</v>
      </c>
      <c r="M139" s="108">
        <v>3312</v>
      </c>
      <c r="N139" s="109" t="s">
        <v>541</v>
      </c>
      <c r="O139" s="111" t="s">
        <v>393</v>
      </c>
      <c r="P139" s="109" t="s">
        <v>394</v>
      </c>
      <c r="Q139" s="109" t="s">
        <v>394</v>
      </c>
      <c r="R139" s="108" t="s">
        <v>85</v>
      </c>
      <c r="S139" s="111" t="s">
        <v>86</v>
      </c>
      <c r="T139" s="108">
        <v>1110203</v>
      </c>
      <c r="U139" s="108">
        <v>4430</v>
      </c>
      <c r="V139" s="108">
        <v>2122</v>
      </c>
      <c r="W139" s="108">
        <v>1</v>
      </c>
      <c r="X139" s="113">
        <v>2020</v>
      </c>
      <c r="Y139" s="113">
        <v>304</v>
      </c>
      <c r="Z139" s="113">
        <v>0</v>
      </c>
      <c r="AA139" s="114" t="s">
        <v>531</v>
      </c>
      <c r="AB139" s="108">
        <v>800</v>
      </c>
      <c r="AC139" s="109" t="s">
        <v>531</v>
      </c>
      <c r="AD139" s="196" t="s">
        <v>545</v>
      </c>
      <c r="AE139" s="196" t="s">
        <v>531</v>
      </c>
      <c r="AF139" s="197">
        <f>AE139-AD139</f>
        <v>-24</v>
      </c>
      <c r="AG139" s="198">
        <f>IF(AI139="SI", 0,J139)</f>
        <v>80</v>
      </c>
      <c r="AH139" s="199">
        <f>AG139*AF139</f>
        <v>-1920</v>
      </c>
      <c r="AI139" s="200"/>
    </row>
    <row r="140" spans="1:35" ht="144">
      <c r="A140" s="108">
        <v>2020</v>
      </c>
      <c r="B140" s="108">
        <v>373</v>
      </c>
      <c r="C140" s="109" t="s">
        <v>531</v>
      </c>
      <c r="D140" s="194" t="s">
        <v>554</v>
      </c>
      <c r="E140" s="109" t="s">
        <v>425</v>
      </c>
      <c r="F140" s="201" t="s">
        <v>555</v>
      </c>
      <c r="G140" s="112">
        <v>1037</v>
      </c>
      <c r="H140" s="112">
        <v>187</v>
      </c>
      <c r="I140" s="143" t="s">
        <v>79</v>
      </c>
      <c r="J140" s="112">
        <f>IF(I140="SI", G140-H140,G140)</f>
        <v>850</v>
      </c>
      <c r="K140" s="195" t="s">
        <v>556</v>
      </c>
      <c r="L140" s="108">
        <v>2020</v>
      </c>
      <c r="M140" s="108">
        <v>3364</v>
      </c>
      <c r="N140" s="109" t="s">
        <v>425</v>
      </c>
      <c r="O140" s="111" t="s">
        <v>557</v>
      </c>
      <c r="P140" s="109" t="s">
        <v>558</v>
      </c>
      <c r="Q140" s="109" t="s">
        <v>559</v>
      </c>
      <c r="R140" s="108" t="s">
        <v>85</v>
      </c>
      <c r="S140" s="111" t="s">
        <v>86</v>
      </c>
      <c r="T140" s="108">
        <v>2010501</v>
      </c>
      <c r="U140" s="108">
        <v>6130</v>
      </c>
      <c r="V140" s="108">
        <v>3052</v>
      </c>
      <c r="W140" s="108">
        <v>1</v>
      </c>
      <c r="X140" s="113">
        <v>2020</v>
      </c>
      <c r="Y140" s="113">
        <v>232</v>
      </c>
      <c r="Z140" s="113">
        <v>0</v>
      </c>
      <c r="AA140" s="114" t="s">
        <v>531</v>
      </c>
      <c r="AB140" s="108">
        <v>803</v>
      </c>
      <c r="AC140" s="109" t="s">
        <v>531</v>
      </c>
      <c r="AD140" s="196" t="s">
        <v>560</v>
      </c>
      <c r="AE140" s="196" t="s">
        <v>531</v>
      </c>
      <c r="AF140" s="197">
        <f>AE140-AD140</f>
        <v>-27</v>
      </c>
      <c r="AG140" s="198">
        <f>IF(AI140="SI", 0,J140)</f>
        <v>850</v>
      </c>
      <c r="AH140" s="199">
        <f>AG140*AF140</f>
        <v>-22950</v>
      </c>
      <c r="AI140" s="200"/>
    </row>
    <row r="141" spans="1:35" ht="156">
      <c r="A141" s="108">
        <v>2020</v>
      </c>
      <c r="B141" s="108">
        <v>374</v>
      </c>
      <c r="C141" s="109" t="s">
        <v>531</v>
      </c>
      <c r="D141" s="194" t="s">
        <v>561</v>
      </c>
      <c r="E141" s="109" t="s">
        <v>562</v>
      </c>
      <c r="F141" s="201" t="s">
        <v>563</v>
      </c>
      <c r="G141" s="112">
        <v>414.8</v>
      </c>
      <c r="H141" s="112">
        <v>74.8</v>
      </c>
      <c r="I141" s="143" t="s">
        <v>229</v>
      </c>
      <c r="J141" s="112">
        <f>IF(I141="SI", G141-H141,G141)</f>
        <v>414.8</v>
      </c>
      <c r="K141" s="195" t="s">
        <v>564</v>
      </c>
      <c r="L141" s="108">
        <v>2020</v>
      </c>
      <c r="M141" s="108">
        <v>3386</v>
      </c>
      <c r="N141" s="109" t="s">
        <v>562</v>
      </c>
      <c r="O141" s="111" t="s">
        <v>565</v>
      </c>
      <c r="P141" s="109" t="s">
        <v>566</v>
      </c>
      <c r="Q141" s="109" t="s">
        <v>567</v>
      </c>
      <c r="R141" s="108" t="s">
        <v>85</v>
      </c>
      <c r="S141" s="111" t="s">
        <v>86</v>
      </c>
      <c r="T141" s="108">
        <v>2010501</v>
      </c>
      <c r="U141" s="108">
        <v>6130</v>
      </c>
      <c r="V141" s="108">
        <v>3052</v>
      </c>
      <c r="W141" s="108">
        <v>1</v>
      </c>
      <c r="X141" s="113">
        <v>2020</v>
      </c>
      <c r="Y141" s="113">
        <v>306</v>
      </c>
      <c r="Z141" s="113">
        <v>0</v>
      </c>
      <c r="AA141" s="114" t="s">
        <v>531</v>
      </c>
      <c r="AB141" s="108">
        <v>804</v>
      </c>
      <c r="AC141" s="109" t="s">
        <v>531</v>
      </c>
      <c r="AD141" s="196" t="s">
        <v>568</v>
      </c>
      <c r="AE141" s="196" t="s">
        <v>531</v>
      </c>
      <c r="AF141" s="197">
        <f>AE141-AD141</f>
        <v>-29</v>
      </c>
      <c r="AG141" s="198">
        <f>IF(AI141="SI", 0,J141)</f>
        <v>414.8</v>
      </c>
      <c r="AH141" s="199">
        <f>AG141*AF141</f>
        <v>-12029.2</v>
      </c>
      <c r="AI141" s="200"/>
    </row>
    <row r="142" spans="1:35" ht="24">
      <c r="A142" s="108">
        <v>2020</v>
      </c>
      <c r="B142" s="108">
        <v>375</v>
      </c>
      <c r="C142" s="109" t="s">
        <v>569</v>
      </c>
      <c r="D142" s="194" t="s">
        <v>570</v>
      </c>
      <c r="E142" s="109" t="s">
        <v>523</v>
      </c>
      <c r="F142" s="201" t="s">
        <v>359</v>
      </c>
      <c r="G142" s="112">
        <v>51.24</v>
      </c>
      <c r="H142" s="112">
        <v>9.24</v>
      </c>
      <c r="I142" s="143" t="s">
        <v>79</v>
      </c>
      <c r="J142" s="112">
        <f>IF(I142="SI", G142-H142,G142)</f>
        <v>42</v>
      </c>
      <c r="K142" s="195" t="s">
        <v>360</v>
      </c>
      <c r="L142" s="108">
        <v>2020</v>
      </c>
      <c r="M142" s="108">
        <v>3408</v>
      </c>
      <c r="N142" s="109" t="s">
        <v>533</v>
      </c>
      <c r="O142" s="111" t="s">
        <v>200</v>
      </c>
      <c r="P142" s="109" t="s">
        <v>201</v>
      </c>
      <c r="Q142" s="109" t="s">
        <v>84</v>
      </c>
      <c r="R142" s="108" t="s">
        <v>85</v>
      </c>
      <c r="S142" s="111" t="s">
        <v>86</v>
      </c>
      <c r="T142" s="108">
        <v>2010205</v>
      </c>
      <c r="U142" s="108">
        <v>5870</v>
      </c>
      <c r="V142" s="108">
        <v>3004</v>
      </c>
      <c r="W142" s="108">
        <v>1</v>
      </c>
      <c r="X142" s="113">
        <v>2020</v>
      </c>
      <c r="Y142" s="113">
        <v>100</v>
      </c>
      <c r="Z142" s="113">
        <v>0</v>
      </c>
      <c r="AA142" s="114" t="s">
        <v>533</v>
      </c>
      <c r="AB142" s="108">
        <v>818</v>
      </c>
      <c r="AC142" s="109" t="s">
        <v>456</v>
      </c>
      <c r="AD142" s="196" t="s">
        <v>571</v>
      </c>
      <c r="AE142" s="196" t="s">
        <v>456</v>
      </c>
      <c r="AF142" s="197">
        <f>AE142-AD142</f>
        <v>-26</v>
      </c>
      <c r="AG142" s="198">
        <f>IF(AI142="SI", 0,J142)</f>
        <v>42</v>
      </c>
      <c r="AH142" s="199">
        <f>AG142*AF142</f>
        <v>-1092</v>
      </c>
      <c r="AI142" s="200"/>
    </row>
    <row r="143" spans="1:35" ht="36">
      <c r="A143" s="108">
        <v>2020</v>
      </c>
      <c r="B143" s="108">
        <v>376</v>
      </c>
      <c r="C143" s="109" t="s">
        <v>569</v>
      </c>
      <c r="D143" s="194" t="s">
        <v>572</v>
      </c>
      <c r="E143" s="109" t="s">
        <v>531</v>
      </c>
      <c r="F143" s="201" t="s">
        <v>109</v>
      </c>
      <c r="G143" s="112">
        <v>17.84</v>
      </c>
      <c r="H143" s="112">
        <v>3.11</v>
      </c>
      <c r="I143" s="143" t="s">
        <v>79</v>
      </c>
      <c r="J143" s="112">
        <f>IF(I143="SI", G143-H143,G143)</f>
        <v>14.73</v>
      </c>
      <c r="K143" s="195" t="s">
        <v>110</v>
      </c>
      <c r="L143" s="108">
        <v>2020</v>
      </c>
      <c r="M143" s="108">
        <v>3410</v>
      </c>
      <c r="N143" s="109" t="s">
        <v>533</v>
      </c>
      <c r="O143" s="111" t="s">
        <v>111</v>
      </c>
      <c r="P143" s="109" t="s">
        <v>112</v>
      </c>
      <c r="Q143" s="109" t="s">
        <v>112</v>
      </c>
      <c r="R143" s="108" t="s">
        <v>96</v>
      </c>
      <c r="S143" s="111" t="s">
        <v>97</v>
      </c>
      <c r="T143" s="108">
        <v>1070103</v>
      </c>
      <c r="U143" s="108">
        <v>2560</v>
      </c>
      <c r="V143" s="108">
        <v>1835</v>
      </c>
      <c r="W143" s="108">
        <v>1</v>
      </c>
      <c r="X143" s="113">
        <v>2020</v>
      </c>
      <c r="Y143" s="113">
        <v>226</v>
      </c>
      <c r="Z143" s="113">
        <v>0</v>
      </c>
      <c r="AA143" s="114" t="s">
        <v>533</v>
      </c>
      <c r="AB143" s="108">
        <v>817</v>
      </c>
      <c r="AC143" s="109" t="s">
        <v>456</v>
      </c>
      <c r="AD143" s="196" t="s">
        <v>571</v>
      </c>
      <c r="AE143" s="196" t="s">
        <v>456</v>
      </c>
      <c r="AF143" s="197">
        <f>AE143-AD143</f>
        <v>-26</v>
      </c>
      <c r="AG143" s="198">
        <f>IF(AI143="SI", 0,J143)</f>
        <v>14.73</v>
      </c>
      <c r="AH143" s="199">
        <f>AG143*AF143</f>
        <v>-382.98</v>
      </c>
      <c r="AI143" s="200"/>
    </row>
    <row r="144" spans="1:35" ht="36">
      <c r="A144" s="108">
        <v>2020</v>
      </c>
      <c r="B144" s="108">
        <v>377</v>
      </c>
      <c r="C144" s="109" t="s">
        <v>569</v>
      </c>
      <c r="D144" s="194" t="s">
        <v>573</v>
      </c>
      <c r="E144" s="109" t="s">
        <v>531</v>
      </c>
      <c r="F144" s="201" t="s">
        <v>109</v>
      </c>
      <c r="G144" s="112">
        <v>33.94</v>
      </c>
      <c r="H144" s="112">
        <v>6.12</v>
      </c>
      <c r="I144" s="143" t="s">
        <v>79</v>
      </c>
      <c r="J144" s="112">
        <f>IF(I144="SI", G144-H144,G144)</f>
        <v>27.819999999999997</v>
      </c>
      <c r="K144" s="195" t="s">
        <v>110</v>
      </c>
      <c r="L144" s="108">
        <v>2020</v>
      </c>
      <c r="M144" s="108">
        <v>3405</v>
      </c>
      <c r="N144" s="109" t="s">
        <v>533</v>
      </c>
      <c r="O144" s="111" t="s">
        <v>111</v>
      </c>
      <c r="P144" s="109" t="s">
        <v>112</v>
      </c>
      <c r="Q144" s="109" t="s">
        <v>112</v>
      </c>
      <c r="R144" s="108" t="s">
        <v>96</v>
      </c>
      <c r="S144" s="111" t="s">
        <v>97</v>
      </c>
      <c r="T144" s="108">
        <v>1040203</v>
      </c>
      <c r="U144" s="108">
        <v>1570</v>
      </c>
      <c r="V144" s="108">
        <v>1366</v>
      </c>
      <c r="W144" s="108">
        <v>1</v>
      </c>
      <c r="X144" s="113">
        <v>2020</v>
      </c>
      <c r="Y144" s="113">
        <v>224</v>
      </c>
      <c r="Z144" s="113">
        <v>0</v>
      </c>
      <c r="AA144" s="114" t="s">
        <v>533</v>
      </c>
      <c r="AB144" s="108">
        <v>815</v>
      </c>
      <c r="AC144" s="109" t="s">
        <v>456</v>
      </c>
      <c r="AD144" s="196" t="s">
        <v>571</v>
      </c>
      <c r="AE144" s="196" t="s">
        <v>456</v>
      </c>
      <c r="AF144" s="197">
        <f>AE144-AD144</f>
        <v>-26</v>
      </c>
      <c r="AG144" s="198">
        <f>IF(AI144="SI", 0,J144)</f>
        <v>27.819999999999997</v>
      </c>
      <c r="AH144" s="199">
        <f>AG144*AF144</f>
        <v>-723.31999999999994</v>
      </c>
      <c r="AI144" s="200"/>
    </row>
    <row r="145" spans="1:35" ht="36">
      <c r="A145" s="108">
        <v>2020</v>
      </c>
      <c r="B145" s="108">
        <v>378</v>
      </c>
      <c r="C145" s="109" t="s">
        <v>569</v>
      </c>
      <c r="D145" s="194" t="s">
        <v>574</v>
      </c>
      <c r="E145" s="109" t="s">
        <v>531</v>
      </c>
      <c r="F145" s="201" t="s">
        <v>109</v>
      </c>
      <c r="G145" s="112">
        <v>60.67</v>
      </c>
      <c r="H145" s="112">
        <v>10.94</v>
      </c>
      <c r="I145" s="143" t="s">
        <v>79</v>
      </c>
      <c r="J145" s="112">
        <f>IF(I145="SI", G145-H145,G145)</f>
        <v>49.730000000000004</v>
      </c>
      <c r="K145" s="195" t="s">
        <v>110</v>
      </c>
      <c r="L145" s="108">
        <v>2020</v>
      </c>
      <c r="M145" s="108">
        <v>3409</v>
      </c>
      <c r="N145" s="109" t="s">
        <v>533</v>
      </c>
      <c r="O145" s="111" t="s">
        <v>111</v>
      </c>
      <c r="P145" s="109" t="s">
        <v>112</v>
      </c>
      <c r="Q145" s="109" t="s">
        <v>112</v>
      </c>
      <c r="R145" s="108" t="s">
        <v>96</v>
      </c>
      <c r="S145" s="111" t="s">
        <v>97</v>
      </c>
      <c r="T145" s="108">
        <v>1060203</v>
      </c>
      <c r="U145" s="108">
        <v>2340</v>
      </c>
      <c r="V145" s="108">
        <v>1840</v>
      </c>
      <c r="W145" s="108">
        <v>1</v>
      </c>
      <c r="X145" s="113">
        <v>2020</v>
      </c>
      <c r="Y145" s="113">
        <v>225</v>
      </c>
      <c r="Z145" s="113">
        <v>0</v>
      </c>
      <c r="AA145" s="114" t="s">
        <v>533</v>
      </c>
      <c r="AB145" s="108">
        <v>816</v>
      </c>
      <c r="AC145" s="109" t="s">
        <v>456</v>
      </c>
      <c r="AD145" s="196" t="s">
        <v>571</v>
      </c>
      <c r="AE145" s="196" t="s">
        <v>456</v>
      </c>
      <c r="AF145" s="197">
        <f>AE145-AD145</f>
        <v>-26</v>
      </c>
      <c r="AG145" s="198">
        <f>IF(AI145="SI", 0,J145)</f>
        <v>49.730000000000004</v>
      </c>
      <c r="AH145" s="199">
        <f>AG145*AF145</f>
        <v>-1292.98</v>
      </c>
      <c r="AI145" s="200"/>
    </row>
    <row r="146" spans="1:35" ht="36">
      <c r="A146" s="108">
        <v>2020</v>
      </c>
      <c r="B146" s="108">
        <v>379</v>
      </c>
      <c r="C146" s="109" t="s">
        <v>569</v>
      </c>
      <c r="D146" s="194" t="s">
        <v>575</v>
      </c>
      <c r="E146" s="109" t="s">
        <v>531</v>
      </c>
      <c r="F146" s="201" t="s">
        <v>109</v>
      </c>
      <c r="G146" s="112">
        <v>16.579999999999998</v>
      </c>
      <c r="H146" s="112">
        <v>2.99</v>
      </c>
      <c r="I146" s="143" t="s">
        <v>79</v>
      </c>
      <c r="J146" s="112">
        <f>IF(I146="SI", G146-H146,G146)</f>
        <v>13.589999999999998</v>
      </c>
      <c r="K146" s="195" t="s">
        <v>110</v>
      </c>
      <c r="L146" s="108">
        <v>2020</v>
      </c>
      <c r="M146" s="108">
        <v>3411</v>
      </c>
      <c r="N146" s="109" t="s">
        <v>533</v>
      </c>
      <c r="O146" s="111" t="s">
        <v>111</v>
      </c>
      <c r="P146" s="109" t="s">
        <v>112</v>
      </c>
      <c r="Q146" s="109" t="s">
        <v>112</v>
      </c>
      <c r="R146" s="108" t="s">
        <v>96</v>
      </c>
      <c r="S146" s="111" t="s">
        <v>97</v>
      </c>
      <c r="T146" s="108">
        <v>1010203</v>
      </c>
      <c r="U146" s="108">
        <v>140</v>
      </c>
      <c r="V146" s="108">
        <v>1043</v>
      </c>
      <c r="W146" s="108">
        <v>1</v>
      </c>
      <c r="X146" s="113">
        <v>2020</v>
      </c>
      <c r="Y146" s="113">
        <v>222</v>
      </c>
      <c r="Z146" s="113">
        <v>0</v>
      </c>
      <c r="AA146" s="114" t="s">
        <v>533</v>
      </c>
      <c r="AB146" s="108">
        <v>813</v>
      </c>
      <c r="AC146" s="109" t="s">
        <v>456</v>
      </c>
      <c r="AD146" s="196" t="s">
        <v>571</v>
      </c>
      <c r="AE146" s="196" t="s">
        <v>456</v>
      </c>
      <c r="AF146" s="197">
        <f>AE146-AD146</f>
        <v>-26</v>
      </c>
      <c r="AG146" s="198">
        <f>IF(AI146="SI", 0,J146)</f>
        <v>13.589999999999998</v>
      </c>
      <c r="AH146" s="199">
        <f>AG146*AF146</f>
        <v>-353.34</v>
      </c>
      <c r="AI146" s="200"/>
    </row>
    <row r="147" spans="1:35" ht="36">
      <c r="A147" s="108">
        <v>2020</v>
      </c>
      <c r="B147" s="108">
        <v>380</v>
      </c>
      <c r="C147" s="109" t="s">
        <v>569</v>
      </c>
      <c r="D147" s="194" t="s">
        <v>576</v>
      </c>
      <c r="E147" s="109" t="s">
        <v>531</v>
      </c>
      <c r="F147" s="201" t="s">
        <v>109</v>
      </c>
      <c r="G147" s="112">
        <v>16.579999999999998</v>
      </c>
      <c r="H147" s="112">
        <v>2.99</v>
      </c>
      <c r="I147" s="143" t="s">
        <v>79</v>
      </c>
      <c r="J147" s="112">
        <f>IF(I147="SI", G147-H147,G147)</f>
        <v>13.589999999999998</v>
      </c>
      <c r="K147" s="195" t="s">
        <v>110</v>
      </c>
      <c r="L147" s="108">
        <v>2020</v>
      </c>
      <c r="M147" s="108">
        <v>3406</v>
      </c>
      <c r="N147" s="109" t="s">
        <v>533</v>
      </c>
      <c r="O147" s="111" t="s">
        <v>111</v>
      </c>
      <c r="P147" s="109" t="s">
        <v>112</v>
      </c>
      <c r="Q147" s="109" t="s">
        <v>112</v>
      </c>
      <c r="R147" s="108" t="s">
        <v>96</v>
      </c>
      <c r="S147" s="111" t="s">
        <v>97</v>
      </c>
      <c r="T147" s="108">
        <v>1040103</v>
      </c>
      <c r="U147" s="108">
        <v>1460</v>
      </c>
      <c r="V147" s="108">
        <v>1341</v>
      </c>
      <c r="W147" s="108">
        <v>1</v>
      </c>
      <c r="X147" s="113">
        <v>2020</v>
      </c>
      <c r="Y147" s="113">
        <v>223</v>
      </c>
      <c r="Z147" s="113">
        <v>0</v>
      </c>
      <c r="AA147" s="114" t="s">
        <v>533</v>
      </c>
      <c r="AB147" s="108">
        <v>814</v>
      </c>
      <c r="AC147" s="109" t="s">
        <v>456</v>
      </c>
      <c r="AD147" s="196" t="s">
        <v>571</v>
      </c>
      <c r="AE147" s="196" t="s">
        <v>456</v>
      </c>
      <c r="AF147" s="197">
        <f>AE147-AD147</f>
        <v>-26</v>
      </c>
      <c r="AG147" s="198">
        <f>IF(AI147="SI", 0,J147)</f>
        <v>13.589999999999998</v>
      </c>
      <c r="AH147" s="199">
        <f>AG147*AF147</f>
        <v>-353.34</v>
      </c>
      <c r="AI147" s="200"/>
    </row>
    <row r="148" spans="1:35">
      <c r="A148" s="108"/>
      <c r="B148" s="108"/>
      <c r="C148" s="109"/>
      <c r="D148" s="194"/>
      <c r="E148" s="109"/>
      <c r="F148" s="201"/>
      <c r="G148" s="112"/>
      <c r="H148" s="112"/>
      <c r="I148" s="143"/>
      <c r="J148" s="112"/>
      <c r="K148" s="195"/>
      <c r="L148" s="108"/>
      <c r="M148" s="108"/>
      <c r="N148" s="109"/>
      <c r="O148" s="111"/>
      <c r="P148" s="109"/>
      <c r="Q148" s="109"/>
      <c r="R148" s="108"/>
      <c r="S148" s="111"/>
      <c r="T148" s="108"/>
      <c r="U148" s="108"/>
      <c r="V148" s="108"/>
      <c r="W148" s="108"/>
      <c r="X148" s="113"/>
      <c r="Y148" s="113"/>
      <c r="Z148" s="113"/>
      <c r="AA148" s="114"/>
      <c r="AB148" s="108"/>
      <c r="AC148" s="109"/>
      <c r="AD148" s="202"/>
      <c r="AE148" s="202"/>
      <c r="AF148" s="203"/>
      <c r="AG148" s="204"/>
      <c r="AH148" s="204"/>
      <c r="AI148" s="205"/>
    </row>
    <row r="149" spans="1:35">
      <c r="A149" s="108"/>
      <c r="B149" s="108"/>
      <c r="C149" s="109"/>
      <c r="D149" s="194"/>
      <c r="E149" s="109"/>
      <c r="F149" s="201"/>
      <c r="G149" s="112"/>
      <c r="H149" s="112"/>
      <c r="I149" s="143"/>
      <c r="J149" s="112"/>
      <c r="K149" s="195"/>
      <c r="L149" s="108"/>
      <c r="M149" s="108"/>
      <c r="N149" s="109"/>
      <c r="O149" s="111"/>
      <c r="P149" s="109"/>
      <c r="Q149" s="109"/>
      <c r="R149" s="108"/>
      <c r="S149" s="111"/>
      <c r="T149" s="108"/>
      <c r="U149" s="108"/>
      <c r="V149" s="108"/>
      <c r="W149" s="108"/>
      <c r="X149" s="113"/>
      <c r="Y149" s="113"/>
      <c r="Z149" s="113"/>
      <c r="AA149" s="114"/>
      <c r="AB149" s="108"/>
      <c r="AC149" s="109"/>
      <c r="AD149" s="202"/>
      <c r="AE149" s="202"/>
      <c r="AF149" s="206" t="s">
        <v>577</v>
      </c>
      <c r="AG149" s="207">
        <f>SUM(AG8:AG147)</f>
        <v>81459.17</v>
      </c>
      <c r="AH149" s="207">
        <f>SUM(AH8:AH147)</f>
        <v>-1068335.3</v>
      </c>
      <c r="AI149" s="205"/>
    </row>
    <row r="150" spans="1:35">
      <c r="A150" s="108"/>
      <c r="B150" s="108"/>
      <c r="C150" s="109"/>
      <c r="D150" s="194"/>
      <c r="E150" s="109"/>
      <c r="F150" s="201"/>
      <c r="G150" s="112"/>
      <c r="H150" s="112"/>
      <c r="I150" s="143"/>
      <c r="J150" s="112"/>
      <c r="K150" s="195"/>
      <c r="L150" s="108"/>
      <c r="M150" s="108"/>
      <c r="N150" s="109"/>
      <c r="O150" s="111"/>
      <c r="P150" s="109"/>
      <c r="Q150" s="109"/>
      <c r="R150" s="108"/>
      <c r="S150" s="111"/>
      <c r="T150" s="108"/>
      <c r="U150" s="108"/>
      <c r="V150" s="108"/>
      <c r="W150" s="108"/>
      <c r="X150" s="113"/>
      <c r="Y150" s="113"/>
      <c r="Z150" s="113"/>
      <c r="AA150" s="114"/>
      <c r="AB150" s="108"/>
      <c r="AC150" s="109"/>
      <c r="AD150" s="202"/>
      <c r="AE150" s="202"/>
      <c r="AF150" s="206" t="s">
        <v>578</v>
      </c>
      <c r="AG150" s="207"/>
      <c r="AH150" s="207">
        <f>IF(AG149&lt;&gt;0,AH149/AG149,0)</f>
        <v>-13.114978952032043</v>
      </c>
      <c r="AI150" s="205"/>
    </row>
    <row r="151" spans="1:35">
      <c r="C151" s="107"/>
      <c r="D151" s="107"/>
      <c r="E151" s="107"/>
      <c r="F151" s="107"/>
      <c r="G151" s="107"/>
      <c r="H151" s="107"/>
      <c r="I151" s="107"/>
      <c r="J151" s="107"/>
      <c r="N151" s="107"/>
      <c r="O151" s="107"/>
      <c r="P151" s="107"/>
      <c r="Q151" s="107"/>
      <c r="S151" s="107"/>
      <c r="AC151" s="107"/>
      <c r="AD151" s="107"/>
      <c r="AE151" s="107"/>
      <c r="AG151" s="118"/>
      <c r="AH151" s="118"/>
    </row>
    <row r="152" spans="1:35">
      <c r="C152" s="107"/>
      <c r="D152" s="107"/>
      <c r="E152" s="107"/>
      <c r="F152" s="107"/>
      <c r="G152" s="107"/>
      <c r="H152" s="107"/>
      <c r="I152" s="107"/>
      <c r="J152" s="107"/>
      <c r="N152" s="107"/>
      <c r="O152" s="107"/>
      <c r="P152" s="107"/>
      <c r="Q152" s="107"/>
      <c r="S152" s="107"/>
      <c r="AC152" s="107"/>
      <c r="AD152" s="107"/>
      <c r="AE152" s="107"/>
      <c r="AF152" s="107"/>
      <c r="AG152" s="107"/>
      <c r="AH152" s="118"/>
    </row>
    <row r="153" spans="1:35">
      <c r="C153" s="107"/>
      <c r="D153" s="107"/>
      <c r="E153" s="107"/>
      <c r="F153" s="107"/>
      <c r="G153" s="107"/>
      <c r="H153" s="107"/>
      <c r="I153" s="107"/>
      <c r="J153" s="107"/>
      <c r="N153" s="107"/>
      <c r="O153" s="107"/>
      <c r="P153" s="107"/>
      <c r="Q153" s="107"/>
      <c r="S153" s="107"/>
      <c r="AC153" s="107"/>
      <c r="AD153" s="107"/>
      <c r="AE153" s="107"/>
      <c r="AF153" s="107"/>
      <c r="AG153" s="107"/>
      <c r="AH153" s="118"/>
    </row>
    <row r="154" spans="1:35">
      <c r="C154" s="107"/>
      <c r="D154" s="107"/>
      <c r="E154" s="107"/>
      <c r="F154" s="107"/>
      <c r="G154" s="107"/>
      <c r="H154" s="107"/>
      <c r="I154" s="107"/>
      <c r="J154" s="107"/>
      <c r="N154" s="107"/>
      <c r="O154" s="107"/>
      <c r="P154" s="107"/>
      <c r="Q154" s="107"/>
      <c r="S154" s="107"/>
      <c r="AC154" s="107"/>
      <c r="AD154" s="107"/>
      <c r="AE154" s="107"/>
      <c r="AF154" s="107"/>
      <c r="AG154" s="107"/>
      <c r="AH154" s="118"/>
    </row>
    <row r="155" spans="1:35">
      <c r="C155" s="107"/>
      <c r="D155" s="107"/>
      <c r="E155" s="107"/>
      <c r="F155" s="107"/>
      <c r="G155" s="107"/>
      <c r="H155" s="107"/>
      <c r="I155" s="107"/>
      <c r="J155" s="107"/>
      <c r="N155" s="107"/>
      <c r="O155" s="107"/>
      <c r="P155" s="107"/>
      <c r="Q155" s="107"/>
      <c r="S155" s="107"/>
      <c r="AC155" s="107"/>
      <c r="AD155" s="107"/>
      <c r="AE155" s="107"/>
      <c r="AF155" s="107"/>
      <c r="AG155" s="107"/>
      <c r="AH155" s="118"/>
    </row>
    <row r="156" spans="1:35">
      <c r="C156" s="107"/>
      <c r="D156" s="107"/>
      <c r="E156" s="107"/>
      <c r="F156" s="107"/>
      <c r="G156" s="107"/>
      <c r="H156" s="107"/>
      <c r="I156" s="107"/>
      <c r="J156" s="107"/>
      <c r="N156" s="107"/>
      <c r="O156" s="107"/>
      <c r="P156" s="107"/>
      <c r="Q156" s="107"/>
      <c r="S156" s="107"/>
      <c r="AC156" s="107"/>
      <c r="AD156" s="107"/>
      <c r="AE156" s="107"/>
      <c r="AF156" s="107"/>
      <c r="AG156" s="107"/>
      <c r="AH156" s="118"/>
    </row>
    <row r="157" spans="1:35">
      <c r="C157" s="107"/>
      <c r="D157" s="107"/>
      <c r="E157" s="107"/>
      <c r="F157" s="107"/>
      <c r="G157" s="107"/>
      <c r="H157" s="107"/>
      <c r="I157" s="107"/>
      <c r="J157" s="107"/>
      <c r="N157" s="107"/>
      <c r="O157" s="107"/>
      <c r="P157" s="107"/>
      <c r="Q157" s="107"/>
      <c r="S157" s="107"/>
      <c r="AC157" s="107"/>
      <c r="AD157" s="107"/>
      <c r="AE157" s="107"/>
      <c r="AF157" s="107"/>
      <c r="AG157" s="107"/>
      <c r="AH157" s="118"/>
    </row>
  </sheetData>
  <mergeCells count="12">
    <mergeCell ref="A1:AI1"/>
    <mergeCell ref="A3:AI3"/>
    <mergeCell ref="AD4:AI4"/>
    <mergeCell ref="A5:C5"/>
    <mergeCell ref="D5:K5"/>
    <mergeCell ref="L5:N5"/>
    <mergeCell ref="O5:Q5"/>
    <mergeCell ref="R5:S5"/>
    <mergeCell ref="T5:W5"/>
    <mergeCell ref="X5:Z5"/>
    <mergeCell ref="AB5:AC5"/>
    <mergeCell ref="AD5:AI5"/>
  </mergeCells>
  <dataValidations count="2">
    <dataValidation type="list" allowBlank="1" showInputMessage="1" showErrorMessage="1" errorTitle="SCISSIONE PAGAMENTI" error="Selezionare 'NO' se il documento non è soggeto alla Scissione Pagamenti" sqref="I8:I150">
      <formula1>"SI, NO"</formula1>
    </dataValidation>
    <dataValidation type="list" allowBlank="1" showInputMessage="1" showErrorMessage="1" errorTitle="ESCLUSIONE DAL CALCOLO" error="Selezionare 'SI' se si vuole escludere la Fattura dal CALCOLO" sqref="AI8:AI150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65"/>
  <sheetViews>
    <sheetView showGridLines="0" workbookViewId="0">
      <selection sqref="A1:O1"/>
    </sheetView>
  </sheetViews>
  <sheetFormatPr defaultRowHeight="12.75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6" ht="23.1" customHeight="1">
      <c r="A1" s="150" t="s">
        <v>73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</row>
    <row r="2" spans="1:16" ht="23.1" customHeight="1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6" ht="23.1" customHeight="1">
      <c r="A3" s="153" t="s">
        <v>579</v>
      </c>
      <c r="B3" s="154"/>
      <c r="C3" s="154"/>
      <c r="D3" s="154"/>
      <c r="E3" s="154"/>
      <c r="F3" s="154"/>
      <c r="G3" s="154"/>
      <c r="H3" s="154"/>
      <c r="I3" s="154"/>
      <c r="J3" s="154"/>
      <c r="K3" s="169"/>
      <c r="L3" s="169"/>
      <c r="M3" s="169"/>
      <c r="N3" s="169"/>
      <c r="O3" s="170"/>
    </row>
    <row r="4" spans="1:16" ht="23.1" customHeight="1">
      <c r="A4" s="153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70"/>
    </row>
    <row r="5" spans="1:16" s="62" customFormat="1" ht="23.1" customHeight="1">
      <c r="A5" s="167" t="s">
        <v>61</v>
      </c>
      <c r="B5" s="168"/>
      <c r="C5" s="168"/>
      <c r="D5" s="168"/>
      <c r="E5" s="168"/>
      <c r="F5" s="168"/>
      <c r="G5" s="168"/>
      <c r="H5" s="168"/>
      <c r="I5" s="168"/>
      <c r="J5" s="168"/>
      <c r="K5" s="185" t="s">
        <v>62</v>
      </c>
      <c r="L5" s="186"/>
      <c r="M5" s="186"/>
      <c r="N5" s="186"/>
      <c r="O5" s="187"/>
    </row>
    <row r="6" spans="1:16" ht="35.1" customHeight="1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56</v>
      </c>
      <c r="L6" s="72" t="s">
        <v>57</v>
      </c>
      <c r="M6" s="126" t="s">
        <v>59</v>
      </c>
      <c r="N6" s="123" t="s">
        <v>58</v>
      </c>
      <c r="O6" s="133" t="s">
        <v>60</v>
      </c>
    </row>
    <row r="7" spans="1:16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6">
      <c r="A8" s="208">
        <v>545</v>
      </c>
      <c r="B8" s="75" t="s">
        <v>169</v>
      </c>
      <c r="C8" s="76" t="s">
        <v>580</v>
      </c>
      <c r="D8" s="77" t="s">
        <v>581</v>
      </c>
      <c r="E8" s="78"/>
      <c r="F8" s="77"/>
      <c r="G8" s="209" t="s">
        <v>84</v>
      </c>
      <c r="H8" s="75"/>
      <c r="I8" s="77"/>
      <c r="J8" s="79">
        <v>270</v>
      </c>
      <c r="K8" s="210"/>
      <c r="L8" s="211" t="s">
        <v>169</v>
      </c>
      <c r="M8" s="212">
        <f>IF(K8&lt;&gt;"",L8-K8,0)</f>
        <v>0</v>
      </c>
      <c r="N8" s="213">
        <v>270</v>
      </c>
      <c r="O8" s="214">
        <f>IF(K8&lt;&gt;"",N8*M8,0)</f>
        <v>0</v>
      </c>
      <c r="P8">
        <f>IF(K8&lt;&gt;"",N8,0)</f>
        <v>0</v>
      </c>
    </row>
    <row r="9" spans="1:16">
      <c r="A9" s="208">
        <v>546</v>
      </c>
      <c r="B9" s="75" t="s">
        <v>196</v>
      </c>
      <c r="C9" s="76" t="s">
        <v>582</v>
      </c>
      <c r="D9" s="77" t="s">
        <v>583</v>
      </c>
      <c r="E9" s="78"/>
      <c r="F9" s="77"/>
      <c r="G9" s="209" t="s">
        <v>84</v>
      </c>
      <c r="H9" s="75"/>
      <c r="I9" s="77"/>
      <c r="J9" s="79">
        <v>523.83000000000004</v>
      </c>
      <c r="K9" s="210"/>
      <c r="L9" s="211" t="s">
        <v>196</v>
      </c>
      <c r="M9" s="212">
        <f>IF(K9&lt;&gt;"",L9-K9,0)</f>
        <v>0</v>
      </c>
      <c r="N9" s="213">
        <v>523.83000000000004</v>
      </c>
      <c r="O9" s="214">
        <f>IF(K9&lt;&gt;"",N9*M9,0)</f>
        <v>0</v>
      </c>
      <c r="P9">
        <f>IF(K9&lt;&gt;"",N9,0)</f>
        <v>0</v>
      </c>
    </row>
    <row r="10" spans="1:16">
      <c r="A10" s="208">
        <v>547</v>
      </c>
      <c r="B10" s="75" t="s">
        <v>196</v>
      </c>
      <c r="C10" s="76" t="s">
        <v>582</v>
      </c>
      <c r="D10" s="77" t="s">
        <v>583</v>
      </c>
      <c r="E10" s="78"/>
      <c r="F10" s="77"/>
      <c r="G10" s="209" t="s">
        <v>84</v>
      </c>
      <c r="H10" s="75"/>
      <c r="I10" s="77"/>
      <c r="J10" s="79">
        <v>54.49</v>
      </c>
      <c r="K10" s="210"/>
      <c r="L10" s="211" t="s">
        <v>196</v>
      </c>
      <c r="M10" s="212">
        <f>IF(K10&lt;&gt;"",L10-K10,0)</f>
        <v>0</v>
      </c>
      <c r="N10" s="213">
        <v>54.49</v>
      </c>
      <c r="O10" s="214">
        <f>IF(K10&lt;&gt;"",N10*M10,0)</f>
        <v>0</v>
      </c>
      <c r="P10">
        <f>IF(K10&lt;&gt;"",N10,0)</f>
        <v>0</v>
      </c>
    </row>
    <row r="11" spans="1:16">
      <c r="A11" s="208">
        <v>548</v>
      </c>
      <c r="B11" s="75" t="s">
        <v>196</v>
      </c>
      <c r="C11" s="76" t="s">
        <v>582</v>
      </c>
      <c r="D11" s="77" t="s">
        <v>583</v>
      </c>
      <c r="E11" s="78"/>
      <c r="F11" s="77"/>
      <c r="G11" s="209" t="s">
        <v>84</v>
      </c>
      <c r="H11" s="75"/>
      <c r="I11" s="77"/>
      <c r="J11" s="79">
        <v>2434.4899999999998</v>
      </c>
      <c r="K11" s="210"/>
      <c r="L11" s="211" t="s">
        <v>196</v>
      </c>
      <c r="M11" s="212">
        <f>IF(K11&lt;&gt;"",L11-K11,0)</f>
        <v>0</v>
      </c>
      <c r="N11" s="213">
        <v>2434.4899999999998</v>
      </c>
      <c r="O11" s="214">
        <f>IF(K11&lt;&gt;"",N11*M11,0)</f>
        <v>0</v>
      </c>
      <c r="P11">
        <f>IF(K11&lt;&gt;"",N11,0)</f>
        <v>0</v>
      </c>
    </row>
    <row r="12" spans="1:16">
      <c r="A12" s="208">
        <v>549</v>
      </c>
      <c r="B12" s="75" t="s">
        <v>196</v>
      </c>
      <c r="C12" s="76" t="s">
        <v>582</v>
      </c>
      <c r="D12" s="77" t="s">
        <v>583</v>
      </c>
      <c r="E12" s="78"/>
      <c r="F12" s="77"/>
      <c r="G12" s="209" t="s">
        <v>84</v>
      </c>
      <c r="H12" s="75"/>
      <c r="I12" s="77"/>
      <c r="J12" s="79">
        <v>27.63</v>
      </c>
      <c r="K12" s="210"/>
      <c r="L12" s="211" t="s">
        <v>196</v>
      </c>
      <c r="M12" s="212">
        <f>IF(K12&lt;&gt;"",L12-K12,0)</f>
        <v>0</v>
      </c>
      <c r="N12" s="213">
        <v>27.63</v>
      </c>
      <c r="O12" s="214">
        <f>IF(K12&lt;&gt;"",N12*M12,0)</f>
        <v>0</v>
      </c>
      <c r="P12">
        <f>IF(K12&lt;&gt;"",N12,0)</f>
        <v>0</v>
      </c>
    </row>
    <row r="13" spans="1:16">
      <c r="A13" s="208">
        <v>550</v>
      </c>
      <c r="B13" s="75" t="s">
        <v>196</v>
      </c>
      <c r="C13" s="76" t="s">
        <v>584</v>
      </c>
      <c r="D13" s="77" t="s">
        <v>585</v>
      </c>
      <c r="E13" s="78"/>
      <c r="F13" s="77"/>
      <c r="G13" s="209" t="s">
        <v>84</v>
      </c>
      <c r="H13" s="75"/>
      <c r="I13" s="77"/>
      <c r="J13" s="79">
        <v>1859.58</v>
      </c>
      <c r="K13" s="210"/>
      <c r="L13" s="211" t="s">
        <v>196</v>
      </c>
      <c r="M13" s="212">
        <f>IF(K13&lt;&gt;"",L13-K13,0)</f>
        <v>0</v>
      </c>
      <c r="N13" s="213">
        <v>1859.58</v>
      </c>
      <c r="O13" s="214">
        <f>IF(K13&lt;&gt;"",N13*M13,0)</f>
        <v>0</v>
      </c>
      <c r="P13">
        <f>IF(K13&lt;&gt;"",N13,0)</f>
        <v>0</v>
      </c>
    </row>
    <row r="14" spans="1:16">
      <c r="A14" s="208">
        <v>570</v>
      </c>
      <c r="B14" s="75" t="s">
        <v>115</v>
      </c>
      <c r="C14" s="76" t="s">
        <v>586</v>
      </c>
      <c r="D14" s="77" t="s">
        <v>587</v>
      </c>
      <c r="E14" s="78"/>
      <c r="F14" s="77"/>
      <c r="G14" s="209" t="s">
        <v>84</v>
      </c>
      <c r="H14" s="75"/>
      <c r="I14" s="77"/>
      <c r="J14" s="79">
        <v>7.94</v>
      </c>
      <c r="K14" s="210"/>
      <c r="L14" s="211" t="s">
        <v>115</v>
      </c>
      <c r="M14" s="212">
        <f>IF(K14&lt;&gt;"",L14-K14,0)</f>
        <v>0</v>
      </c>
      <c r="N14" s="213">
        <v>7.94</v>
      </c>
      <c r="O14" s="214">
        <f>IF(K14&lt;&gt;"",N14*M14,0)</f>
        <v>0</v>
      </c>
      <c r="P14">
        <f>IF(K14&lt;&gt;"",N14,0)</f>
        <v>0</v>
      </c>
    </row>
    <row r="15" spans="1:16">
      <c r="A15" s="208">
        <v>571</v>
      </c>
      <c r="B15" s="75" t="s">
        <v>202</v>
      </c>
      <c r="C15" s="76" t="s">
        <v>588</v>
      </c>
      <c r="D15" s="77" t="s">
        <v>589</v>
      </c>
      <c r="E15" s="78"/>
      <c r="F15" s="77"/>
      <c r="G15" s="209" t="s">
        <v>84</v>
      </c>
      <c r="H15" s="75"/>
      <c r="I15" s="77"/>
      <c r="J15" s="79">
        <v>1023.77</v>
      </c>
      <c r="K15" s="210"/>
      <c r="L15" s="211" t="s">
        <v>202</v>
      </c>
      <c r="M15" s="212">
        <f>IF(K15&lt;&gt;"",L15-K15,0)</f>
        <v>0</v>
      </c>
      <c r="N15" s="213">
        <v>1023.77</v>
      </c>
      <c r="O15" s="214">
        <f>IF(K15&lt;&gt;"",N15*M15,0)</f>
        <v>0</v>
      </c>
      <c r="P15">
        <f>IF(K15&lt;&gt;"",N15,0)</f>
        <v>0</v>
      </c>
    </row>
    <row r="16" spans="1:16">
      <c r="A16" s="208">
        <v>573</v>
      </c>
      <c r="B16" s="75" t="s">
        <v>234</v>
      </c>
      <c r="C16" s="76" t="s">
        <v>586</v>
      </c>
      <c r="D16" s="77" t="s">
        <v>590</v>
      </c>
      <c r="E16" s="78"/>
      <c r="F16" s="77"/>
      <c r="G16" s="209" t="s">
        <v>84</v>
      </c>
      <c r="H16" s="75"/>
      <c r="I16" s="77"/>
      <c r="J16" s="79">
        <v>12.63</v>
      </c>
      <c r="K16" s="210"/>
      <c r="L16" s="211" t="s">
        <v>234</v>
      </c>
      <c r="M16" s="212">
        <f>IF(K16&lt;&gt;"",L16-K16,0)</f>
        <v>0</v>
      </c>
      <c r="N16" s="213">
        <v>12.63</v>
      </c>
      <c r="O16" s="214">
        <f>IF(K16&lt;&gt;"",N16*M16,0)</f>
        <v>0</v>
      </c>
      <c r="P16">
        <f>IF(K16&lt;&gt;"",N16,0)</f>
        <v>0</v>
      </c>
    </row>
    <row r="17" spans="1:16">
      <c r="A17" s="208">
        <v>584</v>
      </c>
      <c r="B17" s="75" t="s">
        <v>234</v>
      </c>
      <c r="C17" s="76" t="s">
        <v>591</v>
      </c>
      <c r="D17" s="77" t="s">
        <v>592</v>
      </c>
      <c r="E17" s="78"/>
      <c r="F17" s="77"/>
      <c r="G17" s="209" t="s">
        <v>84</v>
      </c>
      <c r="H17" s="75"/>
      <c r="I17" s="77"/>
      <c r="J17" s="79">
        <v>1743.04</v>
      </c>
      <c r="K17" s="210"/>
      <c r="L17" s="211" t="s">
        <v>234</v>
      </c>
      <c r="M17" s="212">
        <f>IF(K17&lt;&gt;"",L17-K17,0)</f>
        <v>0</v>
      </c>
      <c r="N17" s="213">
        <v>1743.04</v>
      </c>
      <c r="O17" s="214">
        <f>IF(K17&lt;&gt;"",N17*M17,0)</f>
        <v>0</v>
      </c>
      <c r="P17">
        <f>IF(K17&lt;&gt;"",N17,0)</f>
        <v>0</v>
      </c>
    </row>
    <row r="18" spans="1:16">
      <c r="A18" s="208">
        <v>585</v>
      </c>
      <c r="B18" s="75" t="s">
        <v>234</v>
      </c>
      <c r="C18" s="76" t="s">
        <v>593</v>
      </c>
      <c r="D18" s="77" t="s">
        <v>592</v>
      </c>
      <c r="E18" s="78"/>
      <c r="F18" s="77"/>
      <c r="G18" s="209" t="s">
        <v>84</v>
      </c>
      <c r="H18" s="75"/>
      <c r="I18" s="77"/>
      <c r="J18" s="79">
        <v>522.9</v>
      </c>
      <c r="K18" s="210"/>
      <c r="L18" s="211" t="s">
        <v>234</v>
      </c>
      <c r="M18" s="212">
        <f>IF(K18&lt;&gt;"",L18-K18,0)</f>
        <v>0</v>
      </c>
      <c r="N18" s="213">
        <v>522.9</v>
      </c>
      <c r="O18" s="214">
        <f>IF(K18&lt;&gt;"",N18*M18,0)</f>
        <v>0</v>
      </c>
      <c r="P18">
        <f>IF(K18&lt;&gt;"",N18,0)</f>
        <v>0</v>
      </c>
    </row>
    <row r="19" spans="1:16">
      <c r="A19" s="208">
        <v>586</v>
      </c>
      <c r="B19" s="75" t="s">
        <v>234</v>
      </c>
      <c r="C19" s="76" t="s">
        <v>594</v>
      </c>
      <c r="D19" s="77" t="s">
        <v>592</v>
      </c>
      <c r="E19" s="78"/>
      <c r="F19" s="77"/>
      <c r="G19" s="209" t="s">
        <v>84</v>
      </c>
      <c r="H19" s="75"/>
      <c r="I19" s="77"/>
      <c r="J19" s="79">
        <v>290.5</v>
      </c>
      <c r="K19" s="210"/>
      <c r="L19" s="211" t="s">
        <v>234</v>
      </c>
      <c r="M19" s="212">
        <f>IF(K19&lt;&gt;"",L19-K19,0)</f>
        <v>0</v>
      </c>
      <c r="N19" s="213">
        <v>290.5</v>
      </c>
      <c r="O19" s="214">
        <f>IF(K19&lt;&gt;"",N19*M19,0)</f>
        <v>0</v>
      </c>
      <c r="P19">
        <f>IF(K19&lt;&gt;"",N19,0)</f>
        <v>0</v>
      </c>
    </row>
    <row r="20" spans="1:16">
      <c r="A20" s="208">
        <v>604</v>
      </c>
      <c r="B20" s="75" t="s">
        <v>234</v>
      </c>
      <c r="C20" s="76" t="s">
        <v>595</v>
      </c>
      <c r="D20" s="77" t="s">
        <v>596</v>
      </c>
      <c r="E20" s="78"/>
      <c r="F20" s="77"/>
      <c r="G20" s="209" t="s">
        <v>84</v>
      </c>
      <c r="H20" s="75"/>
      <c r="I20" s="77"/>
      <c r="J20" s="79">
        <v>136.76</v>
      </c>
      <c r="K20" s="210"/>
      <c r="L20" s="211" t="s">
        <v>234</v>
      </c>
      <c r="M20" s="212">
        <f>IF(K20&lt;&gt;"",L20-K20,0)</f>
        <v>0</v>
      </c>
      <c r="N20" s="213">
        <v>136.76</v>
      </c>
      <c r="O20" s="214">
        <f>IF(K20&lt;&gt;"",N20*M20,0)</f>
        <v>0</v>
      </c>
      <c r="P20">
        <f>IF(K20&lt;&gt;"",N20,0)</f>
        <v>0</v>
      </c>
    </row>
    <row r="21" spans="1:16">
      <c r="A21" s="208">
        <v>605</v>
      </c>
      <c r="B21" s="75" t="s">
        <v>234</v>
      </c>
      <c r="C21" s="76" t="s">
        <v>595</v>
      </c>
      <c r="D21" s="77" t="s">
        <v>596</v>
      </c>
      <c r="E21" s="78"/>
      <c r="F21" s="77"/>
      <c r="G21" s="209" t="s">
        <v>84</v>
      </c>
      <c r="H21" s="75"/>
      <c r="I21" s="77"/>
      <c r="J21" s="79">
        <v>213.28</v>
      </c>
      <c r="K21" s="210"/>
      <c r="L21" s="211" t="s">
        <v>234</v>
      </c>
      <c r="M21" s="212">
        <f>IF(K21&lt;&gt;"",L21-K21,0)</f>
        <v>0</v>
      </c>
      <c r="N21" s="213">
        <v>213.28</v>
      </c>
      <c r="O21" s="214">
        <f>IF(K21&lt;&gt;"",N21*M21,0)</f>
        <v>0</v>
      </c>
      <c r="P21">
        <f>IF(K21&lt;&gt;"",N21,0)</f>
        <v>0</v>
      </c>
    </row>
    <row r="22" spans="1:16">
      <c r="A22" s="208">
        <v>606</v>
      </c>
      <c r="B22" s="75" t="s">
        <v>234</v>
      </c>
      <c r="C22" s="76" t="s">
        <v>595</v>
      </c>
      <c r="D22" s="77" t="s">
        <v>596</v>
      </c>
      <c r="E22" s="78"/>
      <c r="F22" s="77"/>
      <c r="G22" s="209" t="s">
        <v>84</v>
      </c>
      <c r="H22" s="75"/>
      <c r="I22" s="77"/>
      <c r="J22" s="79">
        <v>271.14999999999998</v>
      </c>
      <c r="K22" s="210"/>
      <c r="L22" s="211" t="s">
        <v>234</v>
      </c>
      <c r="M22" s="212">
        <f>IF(K22&lt;&gt;"",L22-K22,0)</f>
        <v>0</v>
      </c>
      <c r="N22" s="213">
        <v>271.14999999999998</v>
      </c>
      <c r="O22" s="214">
        <f>IF(K22&lt;&gt;"",N22*M22,0)</f>
        <v>0</v>
      </c>
      <c r="P22">
        <f>IF(K22&lt;&gt;"",N22,0)</f>
        <v>0</v>
      </c>
    </row>
    <row r="23" spans="1:16">
      <c r="A23" s="208">
        <v>607</v>
      </c>
      <c r="B23" s="75" t="s">
        <v>234</v>
      </c>
      <c r="C23" s="76" t="s">
        <v>595</v>
      </c>
      <c r="D23" s="77" t="s">
        <v>596</v>
      </c>
      <c r="E23" s="78"/>
      <c r="F23" s="77"/>
      <c r="G23" s="209" t="s">
        <v>84</v>
      </c>
      <c r="H23" s="75"/>
      <c r="I23" s="77"/>
      <c r="J23" s="79">
        <v>158.87</v>
      </c>
      <c r="K23" s="210"/>
      <c r="L23" s="211" t="s">
        <v>234</v>
      </c>
      <c r="M23" s="212">
        <f>IF(K23&lt;&gt;"",L23-K23,0)</f>
        <v>0</v>
      </c>
      <c r="N23" s="213">
        <v>158.87</v>
      </c>
      <c r="O23" s="214">
        <f>IF(K23&lt;&gt;"",N23*M23,0)</f>
        <v>0</v>
      </c>
      <c r="P23">
        <f>IF(K23&lt;&gt;"",N23,0)</f>
        <v>0</v>
      </c>
    </row>
    <row r="24" spans="1:16">
      <c r="A24" s="208">
        <v>608</v>
      </c>
      <c r="B24" s="75" t="s">
        <v>234</v>
      </c>
      <c r="C24" s="76" t="s">
        <v>595</v>
      </c>
      <c r="D24" s="77" t="s">
        <v>596</v>
      </c>
      <c r="E24" s="78"/>
      <c r="F24" s="77"/>
      <c r="G24" s="209" t="s">
        <v>84</v>
      </c>
      <c r="H24" s="75"/>
      <c r="I24" s="77"/>
      <c r="J24" s="79">
        <v>144.25</v>
      </c>
      <c r="K24" s="210"/>
      <c r="L24" s="211" t="s">
        <v>234</v>
      </c>
      <c r="M24" s="212">
        <f>IF(K24&lt;&gt;"",L24-K24,0)</f>
        <v>0</v>
      </c>
      <c r="N24" s="213">
        <v>144.25</v>
      </c>
      <c r="O24" s="214">
        <f>IF(K24&lt;&gt;"",N24*M24,0)</f>
        <v>0</v>
      </c>
      <c r="P24">
        <f>IF(K24&lt;&gt;"",N24,0)</f>
        <v>0</v>
      </c>
    </row>
    <row r="25" spans="1:16">
      <c r="A25" s="208">
        <v>610</v>
      </c>
      <c r="B25" s="75" t="s">
        <v>234</v>
      </c>
      <c r="C25" s="76" t="s">
        <v>595</v>
      </c>
      <c r="D25" s="77" t="s">
        <v>597</v>
      </c>
      <c r="E25" s="78"/>
      <c r="F25" s="77"/>
      <c r="G25" s="209" t="s">
        <v>84</v>
      </c>
      <c r="H25" s="75"/>
      <c r="I25" s="77"/>
      <c r="J25" s="79">
        <v>217.36</v>
      </c>
      <c r="K25" s="210"/>
      <c r="L25" s="211" t="s">
        <v>234</v>
      </c>
      <c r="M25" s="212">
        <f>IF(K25&lt;&gt;"",L25-K25,0)</f>
        <v>0</v>
      </c>
      <c r="N25" s="213">
        <v>217.36</v>
      </c>
      <c r="O25" s="214">
        <f>IF(K25&lt;&gt;"",N25*M25,0)</f>
        <v>0</v>
      </c>
      <c r="P25">
        <f>IF(K25&lt;&gt;"",N25,0)</f>
        <v>0</v>
      </c>
    </row>
    <row r="26" spans="1:16">
      <c r="A26" s="208">
        <v>633</v>
      </c>
      <c r="B26" s="75" t="s">
        <v>99</v>
      </c>
      <c r="C26" s="76" t="s">
        <v>598</v>
      </c>
      <c r="D26" s="77" t="s">
        <v>599</v>
      </c>
      <c r="E26" s="78"/>
      <c r="F26" s="77"/>
      <c r="G26" s="209" t="s">
        <v>84</v>
      </c>
      <c r="H26" s="75"/>
      <c r="I26" s="77"/>
      <c r="J26" s="79">
        <v>750</v>
      </c>
      <c r="K26" s="210"/>
      <c r="L26" s="211" t="s">
        <v>99</v>
      </c>
      <c r="M26" s="212">
        <f>IF(K26&lt;&gt;"",L26-K26,0)</f>
        <v>0</v>
      </c>
      <c r="N26" s="213">
        <v>750</v>
      </c>
      <c r="O26" s="214">
        <f>IF(K26&lt;&gt;"",N26*M26,0)</f>
        <v>0</v>
      </c>
      <c r="P26">
        <f>IF(K26&lt;&gt;"",N26,0)</f>
        <v>0</v>
      </c>
    </row>
    <row r="27" spans="1:16">
      <c r="A27" s="208">
        <v>668</v>
      </c>
      <c r="B27" s="75" t="s">
        <v>348</v>
      </c>
      <c r="C27" s="76" t="s">
        <v>586</v>
      </c>
      <c r="D27" s="77" t="s">
        <v>600</v>
      </c>
      <c r="E27" s="78"/>
      <c r="F27" s="77"/>
      <c r="G27" s="209" t="s">
        <v>84</v>
      </c>
      <c r="H27" s="75"/>
      <c r="I27" s="77"/>
      <c r="J27" s="79">
        <v>60.76</v>
      </c>
      <c r="K27" s="210"/>
      <c r="L27" s="211" t="s">
        <v>348</v>
      </c>
      <c r="M27" s="212">
        <f>IF(K27&lt;&gt;"",L27-K27,0)</f>
        <v>0</v>
      </c>
      <c r="N27" s="213">
        <v>60.76</v>
      </c>
      <c r="O27" s="214">
        <f>IF(K27&lt;&gt;"",N27*M27,0)</f>
        <v>0</v>
      </c>
      <c r="P27">
        <f>IF(K27&lt;&gt;"",N27,0)</f>
        <v>0</v>
      </c>
    </row>
    <row r="28" spans="1:16">
      <c r="A28" s="208">
        <v>670</v>
      </c>
      <c r="B28" s="75" t="s">
        <v>269</v>
      </c>
      <c r="C28" s="76" t="s">
        <v>582</v>
      </c>
      <c r="D28" s="77" t="s">
        <v>601</v>
      </c>
      <c r="E28" s="78"/>
      <c r="F28" s="77"/>
      <c r="G28" s="209" t="s">
        <v>84</v>
      </c>
      <c r="H28" s="75"/>
      <c r="I28" s="77"/>
      <c r="J28" s="79">
        <v>8565.09</v>
      </c>
      <c r="K28" s="210"/>
      <c r="L28" s="211" t="s">
        <v>269</v>
      </c>
      <c r="M28" s="212">
        <f>IF(K28&lt;&gt;"",L28-K28,0)</f>
        <v>0</v>
      </c>
      <c r="N28" s="213">
        <v>8565.09</v>
      </c>
      <c r="O28" s="214">
        <f>IF(K28&lt;&gt;"",N28*M28,0)</f>
        <v>0</v>
      </c>
      <c r="P28">
        <f>IF(K28&lt;&gt;"",N28,0)</f>
        <v>0</v>
      </c>
    </row>
    <row r="29" spans="1:16">
      <c r="A29" s="208">
        <v>671</v>
      </c>
      <c r="B29" s="75" t="s">
        <v>269</v>
      </c>
      <c r="C29" s="76" t="s">
        <v>582</v>
      </c>
      <c r="D29" s="77" t="s">
        <v>601</v>
      </c>
      <c r="E29" s="78"/>
      <c r="F29" s="77"/>
      <c r="G29" s="209" t="s">
        <v>84</v>
      </c>
      <c r="H29" s="75"/>
      <c r="I29" s="77"/>
      <c r="J29" s="79">
        <v>858.51</v>
      </c>
      <c r="K29" s="210"/>
      <c r="L29" s="211" t="s">
        <v>269</v>
      </c>
      <c r="M29" s="212">
        <f>IF(K29&lt;&gt;"",L29-K29,0)</f>
        <v>0</v>
      </c>
      <c r="N29" s="213">
        <v>858.51</v>
      </c>
      <c r="O29" s="214">
        <f>IF(K29&lt;&gt;"",N29*M29,0)</f>
        <v>0</v>
      </c>
      <c r="P29">
        <f>IF(K29&lt;&gt;"",N29,0)</f>
        <v>0</v>
      </c>
    </row>
    <row r="30" spans="1:16">
      <c r="A30" s="208">
        <v>672</v>
      </c>
      <c r="B30" s="75" t="s">
        <v>269</v>
      </c>
      <c r="C30" s="76" t="s">
        <v>582</v>
      </c>
      <c r="D30" s="77" t="s">
        <v>601</v>
      </c>
      <c r="E30" s="78"/>
      <c r="F30" s="77"/>
      <c r="G30" s="209" t="s">
        <v>84</v>
      </c>
      <c r="H30" s="75"/>
      <c r="I30" s="77"/>
      <c r="J30" s="79">
        <v>2433.34</v>
      </c>
      <c r="K30" s="210"/>
      <c r="L30" s="211" t="s">
        <v>269</v>
      </c>
      <c r="M30" s="212">
        <f>IF(K30&lt;&gt;"",L30-K30,0)</f>
        <v>0</v>
      </c>
      <c r="N30" s="213">
        <v>2433.34</v>
      </c>
      <c r="O30" s="214">
        <f>IF(K30&lt;&gt;"",N30*M30,0)</f>
        <v>0</v>
      </c>
      <c r="P30">
        <f>IF(K30&lt;&gt;"",N30,0)</f>
        <v>0</v>
      </c>
    </row>
    <row r="31" spans="1:16">
      <c r="A31" s="208">
        <v>673</v>
      </c>
      <c r="B31" s="75" t="s">
        <v>269</v>
      </c>
      <c r="C31" s="76" t="s">
        <v>602</v>
      </c>
      <c r="D31" s="77" t="s">
        <v>603</v>
      </c>
      <c r="E31" s="78"/>
      <c r="F31" s="77"/>
      <c r="G31" s="209" t="s">
        <v>84</v>
      </c>
      <c r="H31" s="75"/>
      <c r="I31" s="77"/>
      <c r="J31" s="79">
        <v>1</v>
      </c>
      <c r="K31" s="210"/>
      <c r="L31" s="211" t="s">
        <v>269</v>
      </c>
      <c r="M31" s="212">
        <f>IF(K31&lt;&gt;"",L31-K31,0)</f>
        <v>0</v>
      </c>
      <c r="N31" s="213">
        <v>1</v>
      </c>
      <c r="O31" s="214">
        <f>IF(K31&lt;&gt;"",N31*M31,0)</f>
        <v>0</v>
      </c>
      <c r="P31">
        <f>IF(K31&lt;&gt;"",N31,0)</f>
        <v>0</v>
      </c>
    </row>
    <row r="32" spans="1:16">
      <c r="A32" s="208">
        <v>678</v>
      </c>
      <c r="B32" s="75" t="s">
        <v>389</v>
      </c>
      <c r="C32" s="76" t="s">
        <v>604</v>
      </c>
      <c r="D32" s="77" t="s">
        <v>605</v>
      </c>
      <c r="E32" s="78"/>
      <c r="F32" s="77"/>
      <c r="G32" s="209" t="s">
        <v>84</v>
      </c>
      <c r="H32" s="75"/>
      <c r="I32" s="77"/>
      <c r="J32" s="79">
        <v>1500</v>
      </c>
      <c r="K32" s="210"/>
      <c r="L32" s="211" t="s">
        <v>389</v>
      </c>
      <c r="M32" s="212">
        <f>IF(K32&lt;&gt;"",L32-K32,0)</f>
        <v>0</v>
      </c>
      <c r="N32" s="213">
        <v>1500</v>
      </c>
      <c r="O32" s="214">
        <f>IF(K32&lt;&gt;"",N32*M32,0)</f>
        <v>0</v>
      </c>
      <c r="P32">
        <f>IF(K32&lt;&gt;"",N32,0)</f>
        <v>0</v>
      </c>
    </row>
    <row r="33" spans="1:16">
      <c r="A33" s="208">
        <v>679</v>
      </c>
      <c r="B33" s="75" t="s">
        <v>389</v>
      </c>
      <c r="C33" s="76" t="s">
        <v>584</v>
      </c>
      <c r="D33" s="77" t="s">
        <v>606</v>
      </c>
      <c r="E33" s="78"/>
      <c r="F33" s="77"/>
      <c r="G33" s="209" t="s">
        <v>84</v>
      </c>
      <c r="H33" s="75"/>
      <c r="I33" s="77"/>
      <c r="J33" s="79">
        <v>1859.58</v>
      </c>
      <c r="K33" s="210"/>
      <c r="L33" s="211" t="s">
        <v>389</v>
      </c>
      <c r="M33" s="212">
        <f>IF(K33&lt;&gt;"",L33-K33,0)</f>
        <v>0</v>
      </c>
      <c r="N33" s="213">
        <v>1859.58</v>
      </c>
      <c r="O33" s="214">
        <f>IF(K33&lt;&gt;"",N33*M33,0)</f>
        <v>0</v>
      </c>
      <c r="P33">
        <f>IF(K33&lt;&gt;"",N33,0)</f>
        <v>0</v>
      </c>
    </row>
    <row r="34" spans="1:16">
      <c r="A34" s="208">
        <v>680</v>
      </c>
      <c r="B34" s="75" t="s">
        <v>411</v>
      </c>
      <c r="C34" s="76" t="s">
        <v>607</v>
      </c>
      <c r="D34" s="77" t="s">
        <v>608</v>
      </c>
      <c r="E34" s="78"/>
      <c r="F34" s="77"/>
      <c r="G34" s="209" t="s">
        <v>84</v>
      </c>
      <c r="H34" s="75"/>
      <c r="I34" s="77"/>
      <c r="J34" s="79">
        <v>307.5</v>
      </c>
      <c r="K34" s="210"/>
      <c r="L34" s="211" t="s">
        <v>411</v>
      </c>
      <c r="M34" s="212">
        <f>IF(K34&lt;&gt;"",L34-K34,0)</f>
        <v>0</v>
      </c>
      <c r="N34" s="213">
        <v>307.5</v>
      </c>
      <c r="O34" s="214">
        <f>IF(K34&lt;&gt;"",N34*M34,0)</f>
        <v>0</v>
      </c>
      <c r="P34">
        <f>IF(K34&lt;&gt;"",N34,0)</f>
        <v>0</v>
      </c>
    </row>
    <row r="35" spans="1:16">
      <c r="A35" s="208">
        <v>681</v>
      </c>
      <c r="B35" s="75" t="s">
        <v>411</v>
      </c>
      <c r="C35" s="76" t="s">
        <v>609</v>
      </c>
      <c r="D35" s="77" t="s">
        <v>610</v>
      </c>
      <c r="E35" s="78"/>
      <c r="F35" s="77"/>
      <c r="G35" s="209" t="s">
        <v>84</v>
      </c>
      <c r="H35" s="75"/>
      <c r="I35" s="77"/>
      <c r="J35" s="79">
        <v>504.79</v>
      </c>
      <c r="K35" s="210"/>
      <c r="L35" s="211" t="s">
        <v>411</v>
      </c>
      <c r="M35" s="212">
        <f>IF(K35&lt;&gt;"",L35-K35,0)</f>
        <v>0</v>
      </c>
      <c r="N35" s="213">
        <v>504.79</v>
      </c>
      <c r="O35" s="214">
        <f>IF(K35&lt;&gt;"",N35*M35,0)</f>
        <v>0</v>
      </c>
      <c r="P35">
        <f>IF(K35&lt;&gt;"",N35,0)</f>
        <v>0</v>
      </c>
    </row>
    <row r="36" spans="1:16">
      <c r="A36" s="208">
        <v>706</v>
      </c>
      <c r="B36" s="75" t="s">
        <v>411</v>
      </c>
      <c r="C36" s="76" t="s">
        <v>595</v>
      </c>
      <c r="D36" s="77" t="s">
        <v>611</v>
      </c>
      <c r="E36" s="78"/>
      <c r="F36" s="77"/>
      <c r="G36" s="209" t="s">
        <v>84</v>
      </c>
      <c r="H36" s="75"/>
      <c r="I36" s="77"/>
      <c r="J36" s="79">
        <v>136.76</v>
      </c>
      <c r="K36" s="210"/>
      <c r="L36" s="211" t="s">
        <v>411</v>
      </c>
      <c r="M36" s="212">
        <f>IF(K36&lt;&gt;"",L36-K36,0)</f>
        <v>0</v>
      </c>
      <c r="N36" s="213">
        <v>136.76</v>
      </c>
      <c r="O36" s="214">
        <f>IF(K36&lt;&gt;"",N36*M36,0)</f>
        <v>0</v>
      </c>
      <c r="P36">
        <f>IF(K36&lt;&gt;"",N36,0)</f>
        <v>0</v>
      </c>
    </row>
    <row r="37" spans="1:16">
      <c r="A37" s="208">
        <v>707</v>
      </c>
      <c r="B37" s="75" t="s">
        <v>411</v>
      </c>
      <c r="C37" s="76" t="s">
        <v>595</v>
      </c>
      <c r="D37" s="77" t="s">
        <v>611</v>
      </c>
      <c r="E37" s="78"/>
      <c r="F37" s="77"/>
      <c r="G37" s="209" t="s">
        <v>84</v>
      </c>
      <c r="H37" s="75"/>
      <c r="I37" s="77"/>
      <c r="J37" s="79">
        <v>213.28</v>
      </c>
      <c r="K37" s="210"/>
      <c r="L37" s="211" t="s">
        <v>411</v>
      </c>
      <c r="M37" s="212">
        <f>IF(K37&lt;&gt;"",L37-K37,0)</f>
        <v>0</v>
      </c>
      <c r="N37" s="213">
        <v>213.28</v>
      </c>
      <c r="O37" s="214">
        <f>IF(K37&lt;&gt;"",N37*M37,0)</f>
        <v>0</v>
      </c>
      <c r="P37">
        <f>IF(K37&lt;&gt;"",N37,0)</f>
        <v>0</v>
      </c>
    </row>
    <row r="38" spans="1:16">
      <c r="A38" s="208">
        <v>708</v>
      </c>
      <c r="B38" s="75" t="s">
        <v>411</v>
      </c>
      <c r="C38" s="76" t="s">
        <v>595</v>
      </c>
      <c r="D38" s="77" t="s">
        <v>611</v>
      </c>
      <c r="E38" s="78"/>
      <c r="F38" s="77"/>
      <c r="G38" s="209" t="s">
        <v>84</v>
      </c>
      <c r="H38" s="75"/>
      <c r="I38" s="77"/>
      <c r="J38" s="79">
        <v>271.14999999999998</v>
      </c>
      <c r="K38" s="210"/>
      <c r="L38" s="211" t="s">
        <v>411</v>
      </c>
      <c r="M38" s="212">
        <f>IF(K38&lt;&gt;"",L38-K38,0)</f>
        <v>0</v>
      </c>
      <c r="N38" s="213">
        <v>271.14999999999998</v>
      </c>
      <c r="O38" s="214">
        <f>IF(K38&lt;&gt;"",N38*M38,0)</f>
        <v>0</v>
      </c>
      <c r="P38">
        <f>IF(K38&lt;&gt;"",N38,0)</f>
        <v>0</v>
      </c>
    </row>
    <row r="39" spans="1:16">
      <c r="A39" s="208">
        <v>709</v>
      </c>
      <c r="B39" s="75" t="s">
        <v>411</v>
      </c>
      <c r="C39" s="76" t="s">
        <v>595</v>
      </c>
      <c r="D39" s="77" t="s">
        <v>611</v>
      </c>
      <c r="E39" s="78"/>
      <c r="F39" s="77"/>
      <c r="G39" s="209" t="s">
        <v>84</v>
      </c>
      <c r="H39" s="75"/>
      <c r="I39" s="77"/>
      <c r="J39" s="79">
        <v>158.87</v>
      </c>
      <c r="K39" s="210"/>
      <c r="L39" s="211" t="s">
        <v>411</v>
      </c>
      <c r="M39" s="212">
        <f>IF(K39&lt;&gt;"",L39-K39,0)</f>
        <v>0</v>
      </c>
      <c r="N39" s="213">
        <v>158.87</v>
      </c>
      <c r="O39" s="214">
        <f>IF(K39&lt;&gt;"",N39*M39,0)</f>
        <v>0</v>
      </c>
      <c r="P39">
        <f>IF(K39&lt;&gt;"",N39,0)</f>
        <v>0</v>
      </c>
    </row>
    <row r="40" spans="1:16">
      <c r="A40" s="208">
        <v>710</v>
      </c>
      <c r="B40" s="75" t="s">
        <v>411</v>
      </c>
      <c r="C40" s="76" t="s">
        <v>595</v>
      </c>
      <c r="D40" s="77" t="s">
        <v>611</v>
      </c>
      <c r="E40" s="78"/>
      <c r="F40" s="77"/>
      <c r="G40" s="209" t="s">
        <v>84</v>
      </c>
      <c r="H40" s="75"/>
      <c r="I40" s="77"/>
      <c r="J40" s="79">
        <v>143.31</v>
      </c>
      <c r="K40" s="210"/>
      <c r="L40" s="211" t="s">
        <v>411</v>
      </c>
      <c r="M40" s="212">
        <f>IF(K40&lt;&gt;"",L40-K40,0)</f>
        <v>0</v>
      </c>
      <c r="N40" s="213">
        <v>143.31</v>
      </c>
      <c r="O40" s="214">
        <f>IF(K40&lt;&gt;"",N40*M40,0)</f>
        <v>0</v>
      </c>
      <c r="P40">
        <f>IF(K40&lt;&gt;"",N40,0)</f>
        <v>0</v>
      </c>
    </row>
    <row r="41" spans="1:16">
      <c r="A41" s="208">
        <v>744</v>
      </c>
      <c r="B41" s="75" t="s">
        <v>371</v>
      </c>
      <c r="C41" s="76" t="s">
        <v>584</v>
      </c>
      <c r="D41" s="77" t="s">
        <v>612</v>
      </c>
      <c r="E41" s="78"/>
      <c r="F41" s="77"/>
      <c r="G41" s="209" t="s">
        <v>84</v>
      </c>
      <c r="H41" s="75"/>
      <c r="I41" s="77"/>
      <c r="J41" s="79">
        <v>929.79</v>
      </c>
      <c r="K41" s="210"/>
      <c r="L41" s="211" t="s">
        <v>371</v>
      </c>
      <c r="M41" s="212">
        <f>IF(K41&lt;&gt;"",L41-K41,0)</f>
        <v>0</v>
      </c>
      <c r="N41" s="213">
        <v>929.79</v>
      </c>
      <c r="O41" s="214">
        <f>IF(K41&lt;&gt;"",N41*M41,0)</f>
        <v>0</v>
      </c>
      <c r="P41">
        <f>IF(K41&lt;&gt;"",N41,0)</f>
        <v>0</v>
      </c>
    </row>
    <row r="42" spans="1:16">
      <c r="A42" s="208">
        <v>749</v>
      </c>
      <c r="B42" s="75" t="s">
        <v>499</v>
      </c>
      <c r="C42" s="76" t="s">
        <v>613</v>
      </c>
      <c r="D42" s="77" t="s">
        <v>614</v>
      </c>
      <c r="E42" s="78"/>
      <c r="F42" s="77"/>
      <c r="G42" s="209" t="s">
        <v>84</v>
      </c>
      <c r="H42" s="75"/>
      <c r="I42" s="77"/>
      <c r="J42" s="79">
        <v>203.04</v>
      </c>
      <c r="K42" s="210"/>
      <c r="L42" s="211" t="s">
        <v>499</v>
      </c>
      <c r="M42" s="212">
        <f>IF(K42&lt;&gt;"",L42-K42,0)</f>
        <v>0</v>
      </c>
      <c r="N42" s="213">
        <v>203.04</v>
      </c>
      <c r="O42" s="214">
        <f>IF(K42&lt;&gt;"",N42*M42,0)</f>
        <v>0</v>
      </c>
      <c r="P42">
        <f>IF(K42&lt;&gt;"",N42,0)</f>
        <v>0</v>
      </c>
    </row>
    <row r="43" spans="1:16">
      <c r="A43" s="208">
        <v>750</v>
      </c>
      <c r="B43" s="75" t="s">
        <v>497</v>
      </c>
      <c r="C43" s="76" t="s">
        <v>615</v>
      </c>
      <c r="D43" s="77" t="s">
        <v>616</v>
      </c>
      <c r="E43" s="78"/>
      <c r="F43" s="77"/>
      <c r="G43" s="209" t="s">
        <v>84</v>
      </c>
      <c r="H43" s="75"/>
      <c r="I43" s="77"/>
      <c r="J43" s="79">
        <v>72</v>
      </c>
      <c r="K43" s="210"/>
      <c r="L43" s="211" t="s">
        <v>497</v>
      </c>
      <c r="M43" s="212">
        <f>IF(K43&lt;&gt;"",L43-K43,0)</f>
        <v>0</v>
      </c>
      <c r="N43" s="213">
        <v>72</v>
      </c>
      <c r="O43" s="214">
        <f>IF(K43&lt;&gt;"",N43*M43,0)</f>
        <v>0</v>
      </c>
      <c r="P43">
        <f>IF(K43&lt;&gt;"",N43,0)</f>
        <v>0</v>
      </c>
    </row>
    <row r="44" spans="1:16">
      <c r="A44" s="208">
        <v>784</v>
      </c>
      <c r="B44" s="75" t="s">
        <v>414</v>
      </c>
      <c r="C44" s="76" t="s">
        <v>595</v>
      </c>
      <c r="D44" s="77" t="s">
        <v>617</v>
      </c>
      <c r="E44" s="78"/>
      <c r="F44" s="77"/>
      <c r="G44" s="209" t="s">
        <v>84</v>
      </c>
      <c r="H44" s="75"/>
      <c r="I44" s="77"/>
      <c r="J44" s="79">
        <v>136.76</v>
      </c>
      <c r="K44" s="210"/>
      <c r="L44" s="211" t="s">
        <v>414</v>
      </c>
      <c r="M44" s="212">
        <f>IF(K44&lt;&gt;"",L44-K44,0)</f>
        <v>0</v>
      </c>
      <c r="N44" s="213">
        <v>136.76</v>
      </c>
      <c r="O44" s="214">
        <f>IF(K44&lt;&gt;"",N44*M44,0)</f>
        <v>0</v>
      </c>
      <c r="P44">
        <f>IF(K44&lt;&gt;"",N44,0)</f>
        <v>0</v>
      </c>
    </row>
    <row r="45" spans="1:16">
      <c r="A45" s="208">
        <v>785</v>
      </c>
      <c r="B45" s="75" t="s">
        <v>414</v>
      </c>
      <c r="C45" s="76" t="s">
        <v>595</v>
      </c>
      <c r="D45" s="77" t="s">
        <v>617</v>
      </c>
      <c r="E45" s="78"/>
      <c r="F45" s="77"/>
      <c r="G45" s="209" t="s">
        <v>84</v>
      </c>
      <c r="H45" s="75"/>
      <c r="I45" s="77"/>
      <c r="J45" s="79">
        <v>213.28</v>
      </c>
      <c r="K45" s="210"/>
      <c r="L45" s="211" t="s">
        <v>414</v>
      </c>
      <c r="M45" s="212">
        <f>IF(K45&lt;&gt;"",L45-K45,0)</f>
        <v>0</v>
      </c>
      <c r="N45" s="213">
        <v>213.28</v>
      </c>
      <c r="O45" s="214">
        <f>IF(K45&lt;&gt;"",N45*M45,0)</f>
        <v>0</v>
      </c>
      <c r="P45">
        <f>IF(K45&lt;&gt;"",N45,0)</f>
        <v>0</v>
      </c>
    </row>
    <row r="46" spans="1:16">
      <c r="A46" s="208">
        <v>786</v>
      </c>
      <c r="B46" s="75" t="s">
        <v>414</v>
      </c>
      <c r="C46" s="76" t="s">
        <v>595</v>
      </c>
      <c r="D46" s="77" t="s">
        <v>617</v>
      </c>
      <c r="E46" s="78"/>
      <c r="F46" s="77"/>
      <c r="G46" s="209" t="s">
        <v>84</v>
      </c>
      <c r="H46" s="75"/>
      <c r="I46" s="77"/>
      <c r="J46" s="79">
        <v>271.14999999999998</v>
      </c>
      <c r="K46" s="210"/>
      <c r="L46" s="211" t="s">
        <v>414</v>
      </c>
      <c r="M46" s="212">
        <f>IF(K46&lt;&gt;"",L46-K46,0)</f>
        <v>0</v>
      </c>
      <c r="N46" s="213">
        <v>271.14999999999998</v>
      </c>
      <c r="O46" s="214">
        <f>IF(K46&lt;&gt;"",N46*M46,0)</f>
        <v>0</v>
      </c>
      <c r="P46">
        <f>IF(K46&lt;&gt;"",N46,0)</f>
        <v>0</v>
      </c>
    </row>
    <row r="47" spans="1:16">
      <c r="A47" s="208">
        <v>787</v>
      </c>
      <c r="B47" s="75" t="s">
        <v>414</v>
      </c>
      <c r="C47" s="76" t="s">
        <v>595</v>
      </c>
      <c r="D47" s="77" t="s">
        <v>617</v>
      </c>
      <c r="E47" s="78"/>
      <c r="F47" s="77"/>
      <c r="G47" s="209" t="s">
        <v>84</v>
      </c>
      <c r="H47" s="75"/>
      <c r="I47" s="77"/>
      <c r="J47" s="79">
        <v>158.87</v>
      </c>
      <c r="K47" s="210"/>
      <c r="L47" s="211" t="s">
        <v>414</v>
      </c>
      <c r="M47" s="212">
        <f>IF(K47&lt;&gt;"",L47-K47,0)</f>
        <v>0</v>
      </c>
      <c r="N47" s="213">
        <v>158.87</v>
      </c>
      <c r="O47" s="214">
        <f>IF(K47&lt;&gt;"",N47*M47,0)</f>
        <v>0</v>
      </c>
      <c r="P47">
        <f>IF(K47&lt;&gt;"",N47,0)</f>
        <v>0</v>
      </c>
    </row>
    <row r="48" spans="1:16">
      <c r="A48" s="208">
        <v>788</v>
      </c>
      <c r="B48" s="75" t="s">
        <v>414</v>
      </c>
      <c r="C48" s="76" t="s">
        <v>595</v>
      </c>
      <c r="D48" s="77" t="s">
        <v>617</v>
      </c>
      <c r="E48" s="78"/>
      <c r="F48" s="77"/>
      <c r="G48" s="209" t="s">
        <v>84</v>
      </c>
      <c r="H48" s="75"/>
      <c r="I48" s="77"/>
      <c r="J48" s="79">
        <v>144.08000000000001</v>
      </c>
      <c r="K48" s="210"/>
      <c r="L48" s="211" t="s">
        <v>414</v>
      </c>
      <c r="M48" s="212">
        <f>IF(K48&lt;&gt;"",L48-K48,0)</f>
        <v>0</v>
      </c>
      <c r="N48" s="213">
        <v>144.08000000000001</v>
      </c>
      <c r="O48" s="214">
        <f>IF(K48&lt;&gt;"",N48*M48,0)</f>
        <v>0</v>
      </c>
      <c r="P48">
        <f>IF(K48&lt;&gt;"",N48,0)</f>
        <v>0</v>
      </c>
    </row>
    <row r="49" spans="1:16">
      <c r="A49" s="208">
        <v>806</v>
      </c>
      <c r="B49" s="75" t="s">
        <v>533</v>
      </c>
      <c r="C49" s="76" t="s">
        <v>618</v>
      </c>
      <c r="D49" s="77" t="s">
        <v>619</v>
      </c>
      <c r="E49" s="78"/>
      <c r="F49" s="77"/>
      <c r="G49" s="209" t="s">
        <v>84</v>
      </c>
      <c r="H49" s="75"/>
      <c r="I49" s="77"/>
      <c r="J49" s="79">
        <v>130</v>
      </c>
      <c r="K49" s="210"/>
      <c r="L49" s="211" t="s">
        <v>533</v>
      </c>
      <c r="M49" s="212">
        <f>IF(K49&lt;&gt;"",L49-K49,0)</f>
        <v>0</v>
      </c>
      <c r="N49" s="213">
        <v>130</v>
      </c>
      <c r="O49" s="214">
        <f>IF(K49&lt;&gt;"",N49*M49,0)</f>
        <v>0</v>
      </c>
      <c r="P49">
        <f>IF(K49&lt;&gt;"",N49,0)</f>
        <v>0</v>
      </c>
    </row>
    <row r="50" spans="1:16">
      <c r="A50" s="208">
        <v>807</v>
      </c>
      <c r="B50" s="75" t="s">
        <v>533</v>
      </c>
      <c r="C50" s="76" t="s">
        <v>620</v>
      </c>
      <c r="D50" s="77" t="s">
        <v>621</v>
      </c>
      <c r="E50" s="78"/>
      <c r="F50" s="77"/>
      <c r="G50" s="209" t="s">
        <v>84</v>
      </c>
      <c r="H50" s="75"/>
      <c r="I50" s="77"/>
      <c r="J50" s="79">
        <v>104</v>
      </c>
      <c r="K50" s="210"/>
      <c r="L50" s="211" t="s">
        <v>533</v>
      </c>
      <c r="M50" s="212">
        <f>IF(K50&lt;&gt;"",L50-K50,0)</f>
        <v>0</v>
      </c>
      <c r="N50" s="213">
        <v>104</v>
      </c>
      <c r="O50" s="214">
        <f>IF(K50&lt;&gt;"",N50*M50,0)</f>
        <v>0</v>
      </c>
      <c r="P50">
        <f>IF(K50&lt;&gt;"",N50,0)</f>
        <v>0</v>
      </c>
    </row>
    <row r="51" spans="1:16">
      <c r="A51" s="208">
        <v>808</v>
      </c>
      <c r="B51" s="75" t="s">
        <v>533</v>
      </c>
      <c r="C51" s="76" t="s">
        <v>622</v>
      </c>
      <c r="D51" s="77" t="s">
        <v>621</v>
      </c>
      <c r="E51" s="78"/>
      <c r="F51" s="77"/>
      <c r="G51" s="209" t="s">
        <v>84</v>
      </c>
      <c r="H51" s="75"/>
      <c r="I51" s="77"/>
      <c r="J51" s="79">
        <v>104</v>
      </c>
      <c r="K51" s="210"/>
      <c r="L51" s="211" t="s">
        <v>533</v>
      </c>
      <c r="M51" s="212">
        <f>IF(K51&lt;&gt;"",L51-K51,0)</f>
        <v>0</v>
      </c>
      <c r="N51" s="213">
        <v>104</v>
      </c>
      <c r="O51" s="214">
        <f>IF(K51&lt;&gt;"",N51*M51,0)</f>
        <v>0</v>
      </c>
      <c r="P51">
        <f>IF(K51&lt;&gt;"",N51,0)</f>
        <v>0</v>
      </c>
    </row>
    <row r="52" spans="1:16">
      <c r="A52" s="208">
        <v>810</v>
      </c>
      <c r="B52" s="75" t="s">
        <v>533</v>
      </c>
      <c r="C52" s="76" t="s">
        <v>623</v>
      </c>
      <c r="D52" s="77" t="s">
        <v>621</v>
      </c>
      <c r="E52" s="78"/>
      <c r="F52" s="77"/>
      <c r="G52" s="209" t="s">
        <v>84</v>
      </c>
      <c r="H52" s="75"/>
      <c r="I52" s="77"/>
      <c r="J52" s="79">
        <v>104</v>
      </c>
      <c r="K52" s="210"/>
      <c r="L52" s="211" t="s">
        <v>533</v>
      </c>
      <c r="M52" s="212">
        <f>IF(K52&lt;&gt;"",L52-K52,0)</f>
        <v>0</v>
      </c>
      <c r="N52" s="213">
        <v>104</v>
      </c>
      <c r="O52" s="214">
        <f>IF(K52&lt;&gt;"",N52*M52,0)</f>
        <v>0</v>
      </c>
      <c r="P52">
        <f>IF(K52&lt;&gt;"",N52,0)</f>
        <v>0</v>
      </c>
    </row>
    <row r="53" spans="1:16">
      <c r="A53" s="208">
        <v>811</v>
      </c>
      <c r="B53" s="75" t="s">
        <v>533</v>
      </c>
      <c r="C53" s="76" t="s">
        <v>624</v>
      </c>
      <c r="D53" s="77" t="s">
        <v>619</v>
      </c>
      <c r="E53" s="78"/>
      <c r="F53" s="77"/>
      <c r="G53" s="209" t="s">
        <v>84</v>
      </c>
      <c r="H53" s="75"/>
      <c r="I53" s="77"/>
      <c r="J53" s="79">
        <v>104</v>
      </c>
      <c r="K53" s="210"/>
      <c r="L53" s="211" t="s">
        <v>533</v>
      </c>
      <c r="M53" s="212">
        <f>IF(K53&lt;&gt;"",L53-K53,0)</f>
        <v>0</v>
      </c>
      <c r="N53" s="213">
        <v>104</v>
      </c>
      <c r="O53" s="214">
        <f>IF(K53&lt;&gt;"",N53*M53,0)</f>
        <v>0</v>
      </c>
      <c r="P53">
        <f>IF(K53&lt;&gt;"",N53,0)</f>
        <v>0</v>
      </c>
    </row>
    <row r="54" spans="1:16">
      <c r="A54" s="208">
        <v>812</v>
      </c>
      <c r="B54" s="75" t="s">
        <v>533</v>
      </c>
      <c r="C54" s="76" t="s">
        <v>625</v>
      </c>
      <c r="D54" s="77" t="s">
        <v>626</v>
      </c>
      <c r="E54" s="78"/>
      <c r="F54" s="77"/>
      <c r="G54" s="209" t="s">
        <v>84</v>
      </c>
      <c r="H54" s="75"/>
      <c r="I54" s="77"/>
      <c r="J54" s="79">
        <v>9212.9</v>
      </c>
      <c r="K54" s="210"/>
      <c r="L54" s="211" t="s">
        <v>533</v>
      </c>
      <c r="M54" s="212">
        <f>IF(K54&lt;&gt;"",L54-K54,0)</f>
        <v>0</v>
      </c>
      <c r="N54" s="213">
        <v>9212.9</v>
      </c>
      <c r="O54" s="214">
        <f>IF(K54&lt;&gt;"",N54*M54,0)</f>
        <v>0</v>
      </c>
      <c r="P54">
        <f>IF(K54&lt;&gt;"",N54,0)</f>
        <v>0</v>
      </c>
    </row>
    <row r="55" spans="1:16">
      <c r="A55" s="208"/>
      <c r="B55" s="75"/>
      <c r="C55" s="76"/>
      <c r="D55" s="77"/>
      <c r="E55" s="78"/>
      <c r="F55" s="77"/>
      <c r="G55" s="209"/>
      <c r="H55" s="75"/>
      <c r="I55" s="77"/>
      <c r="J55" s="79"/>
      <c r="K55" s="215"/>
      <c r="L55" s="216"/>
      <c r="M55" s="217"/>
      <c r="N55" s="218"/>
      <c r="O55" s="219"/>
    </row>
    <row r="56" spans="1:16">
      <c r="A56" s="208"/>
      <c r="B56" s="75"/>
      <c r="C56" s="76"/>
      <c r="D56" s="77"/>
      <c r="E56" s="78"/>
      <c r="F56" s="77"/>
      <c r="G56" s="209"/>
      <c r="H56" s="75"/>
      <c r="I56" s="77"/>
      <c r="J56" s="79"/>
      <c r="K56" s="215"/>
      <c r="L56" s="216"/>
      <c r="M56" s="220" t="s">
        <v>627</v>
      </c>
      <c r="N56" s="221">
        <f>SUM(P8:P54)</f>
        <v>0</v>
      </c>
      <c r="O56" s="222">
        <f>SUM(O8:O54)</f>
        <v>0</v>
      </c>
    </row>
    <row r="57" spans="1:16">
      <c r="A57" s="208"/>
      <c r="B57" s="75"/>
      <c r="C57" s="76"/>
      <c r="D57" s="77"/>
      <c r="E57" s="78"/>
      <c r="F57" s="77"/>
      <c r="G57" s="209"/>
      <c r="H57" s="75"/>
      <c r="I57" s="77"/>
      <c r="J57" s="79"/>
      <c r="K57" s="215"/>
      <c r="L57" s="216"/>
      <c r="M57" s="220" t="s">
        <v>628</v>
      </c>
      <c r="N57" s="221"/>
      <c r="O57" s="222">
        <f>IF(N56&lt;&gt;0,O56/N56,0)</f>
        <v>0</v>
      </c>
    </row>
    <row r="58" spans="1:16">
      <c r="A58" s="208"/>
      <c r="B58" s="75"/>
      <c r="C58" s="76"/>
      <c r="D58" s="77"/>
      <c r="E58" s="78"/>
      <c r="F58" s="77"/>
      <c r="G58" s="209"/>
      <c r="H58" s="75"/>
      <c r="I58" s="77"/>
      <c r="J58" s="79"/>
      <c r="K58" s="215"/>
      <c r="L58" s="216"/>
      <c r="M58" s="220"/>
      <c r="N58" s="221"/>
      <c r="O58" s="222"/>
    </row>
    <row r="59" spans="1:16">
      <c r="A59" s="208"/>
      <c r="B59" s="75"/>
      <c r="C59" s="76"/>
      <c r="D59" s="77"/>
      <c r="E59" s="78"/>
      <c r="F59" s="77"/>
      <c r="G59" s="209"/>
      <c r="H59" s="75"/>
      <c r="I59" s="77"/>
      <c r="J59" s="79"/>
      <c r="K59" s="215"/>
      <c r="L59" s="216"/>
      <c r="M59" s="220" t="s">
        <v>577</v>
      </c>
      <c r="N59" s="221">
        <f>FattureTempi!AG149</f>
        <v>81459.17</v>
      </c>
      <c r="O59" s="222">
        <f>FattureTempi!AH149</f>
        <v>-1068335.3</v>
      </c>
    </row>
    <row r="60" spans="1:16">
      <c r="A60" s="208"/>
      <c r="B60" s="75"/>
      <c r="C60" s="76"/>
      <c r="D60" s="77"/>
      <c r="E60" s="78"/>
      <c r="F60" s="77"/>
      <c r="G60" s="209"/>
      <c r="H60" s="75"/>
      <c r="I60" s="77"/>
      <c r="J60" s="79"/>
      <c r="K60" s="215"/>
      <c r="L60" s="216"/>
      <c r="M60" s="220" t="s">
        <v>578</v>
      </c>
      <c r="N60" s="221"/>
      <c r="O60" s="222">
        <f>FattureTempi!AH150</f>
        <v>-13.114978952032043</v>
      </c>
    </row>
    <row r="61" spans="1:16">
      <c r="A61" s="208"/>
      <c r="B61" s="75"/>
      <c r="C61" s="76"/>
      <c r="D61" s="77"/>
      <c r="E61" s="78"/>
      <c r="F61" s="77"/>
      <c r="G61" s="209"/>
      <c r="H61" s="75"/>
      <c r="I61" s="77"/>
      <c r="J61" s="79"/>
      <c r="K61" s="215"/>
      <c r="L61" s="216"/>
      <c r="M61" s="220"/>
      <c r="N61" s="221"/>
      <c r="O61" s="222"/>
    </row>
    <row r="62" spans="1:16">
      <c r="A62" s="208"/>
      <c r="B62" s="75"/>
      <c r="C62" s="76"/>
      <c r="D62" s="77"/>
      <c r="E62" s="78"/>
      <c r="F62" s="77"/>
      <c r="G62" s="209"/>
      <c r="H62" s="75"/>
      <c r="I62" s="77"/>
      <c r="J62" s="79"/>
      <c r="K62" s="215"/>
      <c r="L62" s="216"/>
      <c r="M62" s="223" t="s">
        <v>629</v>
      </c>
      <c r="N62" s="224">
        <f>N59+N56</f>
        <v>81459.17</v>
      </c>
      <c r="O62" s="225">
        <f>O59+O56</f>
        <v>-1068335.3</v>
      </c>
    </row>
    <row r="63" spans="1:16">
      <c r="A63" s="208"/>
      <c r="B63" s="75"/>
      <c r="C63" s="76"/>
      <c r="D63" s="77"/>
      <c r="E63" s="78"/>
      <c r="F63" s="77"/>
      <c r="G63" s="209"/>
      <c r="H63" s="75"/>
      <c r="I63" s="77"/>
      <c r="J63" s="79"/>
      <c r="K63" s="215"/>
      <c r="L63" s="216"/>
      <c r="M63" s="223" t="s">
        <v>630</v>
      </c>
      <c r="N63" s="224"/>
      <c r="O63" s="225">
        <f>(O62/N62)</f>
        <v>-13.114978952032043</v>
      </c>
    </row>
    <row r="64" spans="1:16">
      <c r="O64" s="135"/>
    </row>
    <row r="65" spans="9:10">
      <c r="I65" s="6"/>
      <c r="J65" s="2"/>
    </row>
  </sheetData>
  <mergeCells count="5">
    <mergeCell ref="A5:J5"/>
    <mergeCell ref="A1:O1"/>
    <mergeCell ref="A3:O3"/>
    <mergeCell ref="A4:O4"/>
    <mergeCell ref="K5:O5"/>
  </mergeCells>
  <phoneticPr fontId="0" type="noConversion"/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17"/>
  <sheetViews>
    <sheetView showGridLines="0" zoomScaleNormal="100" workbookViewId="0">
      <selection sqref="A1:AB1"/>
    </sheetView>
  </sheetViews>
  <sheetFormatPr defaultRowHeight="15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14" style="119" customWidth="1"/>
    <col min="29" max="29" width="0" style="107" hidden="1" customWidth="1"/>
    <col min="30" max="16384" width="9.140625" style="107"/>
  </cols>
  <sheetData>
    <row r="1" spans="1:28" s="90" customFormat="1" ht="23.1" customHeight="1">
      <c r="A1" s="178"/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</row>
    <row r="2" spans="1:28" s="97" customFormat="1" ht="15" customHeight="1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21"/>
    </row>
    <row r="3" spans="1:28" s="90" customFormat="1" ht="23.1" customHeight="1">
      <c r="A3" s="191" t="s">
        <v>70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3"/>
    </row>
    <row r="4" spans="1:28" s="90" customFormat="1" ht="23.1" customHeight="1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38"/>
    </row>
    <row r="5" spans="1:28" s="90" customFormat="1" ht="23.1" customHeight="1">
      <c r="A5" s="188" t="s">
        <v>71</v>
      </c>
      <c r="B5" s="189"/>
      <c r="C5" s="189"/>
      <c r="D5" s="189"/>
      <c r="E5" s="189"/>
      <c r="F5" s="190"/>
      <c r="G5" s="148">
        <v>0</v>
      </c>
      <c r="H5" s="137"/>
      <c r="I5" s="137"/>
      <c r="J5" s="137"/>
      <c r="K5" s="137"/>
      <c r="L5" s="137"/>
      <c r="M5" s="137"/>
      <c r="N5" s="13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38"/>
    </row>
    <row r="6" spans="1:28" s="90" customFormat="1" ht="23.1" customHeight="1">
      <c r="A6" s="188" t="s">
        <v>72</v>
      </c>
      <c r="B6" s="189"/>
      <c r="C6" s="189"/>
      <c r="D6" s="189"/>
      <c r="E6" s="189"/>
      <c r="F6" s="189"/>
      <c r="G6" s="149">
        <v>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38"/>
    </row>
    <row r="7" spans="1:28" s="90" customFormat="1" ht="23.1" customHeight="1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100"/>
      <c r="O7" s="101"/>
      <c r="P7" s="100"/>
      <c r="Q7" s="100"/>
      <c r="R7" s="99"/>
      <c r="S7" s="101"/>
      <c r="T7" s="99"/>
      <c r="U7" s="99"/>
      <c r="V7" s="99"/>
      <c r="W7" s="99"/>
      <c r="X7" s="99"/>
      <c r="Y7" s="99"/>
      <c r="Z7" s="99"/>
      <c r="AA7" s="99"/>
      <c r="AB7" s="146"/>
    </row>
    <row r="8" spans="1:28" s="90" customFormat="1" ht="23.1" customHeight="1">
      <c r="A8" s="158" t="s">
        <v>14</v>
      </c>
      <c r="B8" s="174"/>
      <c r="C8" s="175"/>
      <c r="D8" s="158" t="s">
        <v>15</v>
      </c>
      <c r="E8" s="174"/>
      <c r="F8" s="174"/>
      <c r="G8" s="174"/>
      <c r="H8" s="174"/>
      <c r="I8" s="174"/>
      <c r="J8" s="174"/>
      <c r="K8" s="175"/>
      <c r="L8" s="158" t="s">
        <v>16</v>
      </c>
      <c r="M8" s="174"/>
      <c r="N8" s="175"/>
      <c r="O8" s="158" t="s">
        <v>1</v>
      </c>
      <c r="P8" s="174"/>
      <c r="Q8" s="174"/>
      <c r="R8" s="158" t="s">
        <v>17</v>
      </c>
      <c r="S8" s="175"/>
      <c r="T8" s="158" t="s">
        <v>18</v>
      </c>
      <c r="U8" s="174"/>
      <c r="V8" s="174"/>
      <c r="W8" s="175"/>
      <c r="X8" s="158" t="s">
        <v>19</v>
      </c>
      <c r="Y8" s="174"/>
      <c r="Z8" s="174"/>
      <c r="AA8" s="103" t="s">
        <v>47</v>
      </c>
      <c r="AB8" s="103" t="s">
        <v>69</v>
      </c>
    </row>
    <row r="9" spans="1:28" ht="36" customHeight="1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64</v>
      </c>
      <c r="H9" s="106" t="s">
        <v>65</v>
      </c>
      <c r="I9" s="142" t="s">
        <v>66</v>
      </c>
      <c r="J9" s="141" t="s">
        <v>67</v>
      </c>
      <c r="K9" s="104" t="s">
        <v>28</v>
      </c>
      <c r="L9" s="104" t="s">
        <v>21</v>
      </c>
      <c r="M9" s="104" t="s">
        <v>24</v>
      </c>
      <c r="N9" s="144" t="s">
        <v>25</v>
      </c>
      <c r="O9" s="104" t="s">
        <v>30</v>
      </c>
      <c r="P9" s="105" t="s">
        <v>31</v>
      </c>
      <c r="Q9" s="105" t="s">
        <v>32</v>
      </c>
      <c r="R9" s="104" t="s">
        <v>33</v>
      </c>
      <c r="S9" s="104" t="s">
        <v>26</v>
      </c>
      <c r="T9" s="104" t="s">
        <v>33</v>
      </c>
      <c r="U9" s="104" t="s">
        <v>34</v>
      </c>
      <c r="V9" s="104" t="s">
        <v>35</v>
      </c>
      <c r="W9" s="104" t="s">
        <v>36</v>
      </c>
      <c r="X9" s="104" t="s">
        <v>21</v>
      </c>
      <c r="Y9" s="104" t="s">
        <v>24</v>
      </c>
      <c r="Z9" s="104" t="s">
        <v>37</v>
      </c>
      <c r="AA9" s="104" t="s">
        <v>25</v>
      </c>
      <c r="AB9" s="145" t="s">
        <v>68</v>
      </c>
    </row>
    <row r="10" spans="1:28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9"/>
      <c r="O10" s="111"/>
      <c r="P10" s="109"/>
      <c r="Q10" s="109"/>
      <c r="R10" s="108"/>
      <c r="S10" s="111"/>
      <c r="T10" s="108"/>
      <c r="U10" s="108"/>
      <c r="V10" s="108"/>
      <c r="W10" s="108"/>
      <c r="X10" s="113"/>
      <c r="Y10" s="113"/>
      <c r="Z10" s="113"/>
      <c r="AA10" s="114"/>
      <c r="AB10" s="109"/>
    </row>
    <row r="11" spans="1:28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B11" s="107"/>
    </row>
    <row r="12" spans="1:28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B12" s="107"/>
    </row>
    <row r="13" spans="1:28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B13" s="107"/>
    </row>
    <row r="14" spans="1:28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B14" s="107"/>
    </row>
    <row r="15" spans="1:28">
      <c r="C15" s="107"/>
      <c r="D15" s="107"/>
      <c r="E15" s="107"/>
      <c r="F15" s="107"/>
      <c r="G15" s="107"/>
      <c r="H15" s="107"/>
      <c r="I15" s="107"/>
      <c r="J15" s="107"/>
      <c r="N15" s="107"/>
      <c r="O15" s="107"/>
      <c r="P15" s="107"/>
      <c r="Q15" s="107"/>
      <c r="S15" s="107"/>
      <c r="AB15" s="107"/>
    </row>
    <row r="16" spans="1:28">
      <c r="C16" s="107"/>
      <c r="D16" s="107"/>
      <c r="E16" s="107"/>
      <c r="F16" s="107"/>
      <c r="G16" s="107"/>
      <c r="H16" s="107"/>
      <c r="I16" s="107"/>
      <c r="J16" s="107"/>
      <c r="N16" s="107"/>
      <c r="O16" s="107"/>
      <c r="P16" s="107"/>
      <c r="Q16" s="107"/>
      <c r="S16" s="107"/>
      <c r="AB16" s="107"/>
    </row>
    <row r="17" spans="3:28">
      <c r="C17" s="107"/>
      <c r="D17" s="107"/>
      <c r="E17" s="107"/>
      <c r="F17" s="107"/>
      <c r="G17" s="107"/>
      <c r="H17" s="107"/>
      <c r="I17" s="107"/>
      <c r="J17" s="107"/>
      <c r="N17" s="107"/>
      <c r="O17" s="107"/>
      <c r="P17" s="107"/>
      <c r="Q17" s="107"/>
      <c r="S17" s="107"/>
      <c r="AB17" s="107"/>
    </row>
  </sheetData>
  <mergeCells count="11">
    <mergeCell ref="T8:W8"/>
    <mergeCell ref="X8:Z8"/>
    <mergeCell ref="A5:F5"/>
    <mergeCell ref="A6:F6"/>
    <mergeCell ref="A1:AB1"/>
    <mergeCell ref="A3:AB3"/>
    <mergeCell ref="A8:C8"/>
    <mergeCell ref="D8:K8"/>
    <mergeCell ref="L8:N8"/>
    <mergeCell ref="O8:Q8"/>
    <mergeCell ref="R8:S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2</vt:i4>
      </vt:variant>
    </vt:vector>
  </HeadingPairs>
  <TitlesOfParts>
    <vt:vector size="8" baseType="lpstr">
      <vt:lpstr>SiopeAllegatoB</vt:lpstr>
      <vt:lpstr>Fatture</vt:lpstr>
      <vt:lpstr>Mandati</vt:lpstr>
      <vt:lpstr>FattureTempi</vt:lpstr>
      <vt:lpstr>MandatiTempi</vt:lpstr>
      <vt:lpstr>Debiti</vt:lpstr>
      <vt:lpstr>Debiti!Area_stampa</vt:lpstr>
      <vt:lpstr>FattureTempi!Area_stampa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Bruna Flecchia</cp:lastModifiedBy>
  <cp:lastPrinted>2015-01-23T09:39:52Z</cp:lastPrinted>
  <dcterms:created xsi:type="dcterms:W3CDTF">1996-11-05T10:16:36Z</dcterms:created>
  <dcterms:modified xsi:type="dcterms:W3CDTF">2020-10-20T11:58:45Z</dcterms:modified>
</cp:coreProperties>
</file>